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870" windowWidth="9420" windowHeight="7815" tabRatio="639" activeTab="0"/>
  </bookViews>
  <sheets>
    <sheet name="Intro" sheetId="1" r:id="rId1"/>
    <sheet name="Step 1" sheetId="2" r:id="rId2"/>
    <sheet name="Step 2" sheetId="3" r:id="rId3"/>
    <sheet name="Step 3" sheetId="4" r:id="rId4"/>
    <sheet name="Step 4" sheetId="5" r:id="rId5"/>
    <sheet name="Step 5-6" sheetId="6" r:id="rId6"/>
    <sheet name="Table1" sheetId="7" r:id="rId7"/>
    <sheet name="Table 2" sheetId="8" r:id="rId8"/>
    <sheet name="Table 3" sheetId="9" r:id="rId9"/>
  </sheets>
  <definedNames/>
  <calcPr fullCalcOnLoad="1"/>
</workbook>
</file>

<file path=xl/sharedStrings.xml><?xml version="1.0" encoding="utf-8"?>
<sst xmlns="http://schemas.openxmlformats.org/spreadsheetml/2006/main" count="243" uniqueCount="155">
  <si>
    <t>Step 1. Collect Site Information</t>
  </si>
  <si>
    <t>Soil and crop information</t>
  </si>
  <si>
    <t>Line No.</t>
  </si>
  <si>
    <t>Your Information</t>
  </si>
  <si>
    <t>Soil series and texture (NRCS soil survey)</t>
  </si>
  <si>
    <t>Yield goal (grower, agronomist)(units/acre*)</t>
  </si>
  <si>
    <t>Crop rotation (grower; e.g., wheat/fallow/wheat)</t>
  </si>
  <si>
    <t>Plant-available N needed to produce yield goal (fertilizer guide; agronomist) (lb N/acre/yr)</t>
  </si>
  <si>
    <t>Example</t>
  </si>
  <si>
    <t>5 tons/acre/yr</t>
  </si>
  <si>
    <t>perennial grass</t>
  </si>
  <si>
    <t>Puyallup sandy loam</t>
  </si>
  <si>
    <t>Plant-available N provided by other sources:</t>
  </si>
  <si>
    <t>Your Calculation</t>
  </si>
  <si>
    <t>Units</t>
  </si>
  <si>
    <t>Pre-application testing</t>
  </si>
  <si>
    <t>1.10</t>
  </si>
  <si>
    <t>Nitrate-N applied in irrigation water</t>
  </si>
  <si>
    <t>Preplant nitrate-N in root zone (ease of Cascades)**</t>
  </si>
  <si>
    <t>Adjustments to typical soil N mineralization</t>
  </si>
  <si>
    <t>Plowdown of cover or green manure crop**</t>
  </si>
  <si>
    <t>Previous biosolids applications (Table 1)</t>
  </si>
  <si>
    <t>Previous manure applications</t>
  </si>
  <si>
    <t>Grower information</t>
  </si>
  <si>
    <r>
      <t>Total plant-available N from other sources</t>
    </r>
    <r>
      <rPr>
        <sz val="10"/>
        <rFont val="Arial"/>
        <family val="0"/>
      </rPr>
      <t xml:space="preserve"> (sum of lines 1.5 through 1.10)</t>
    </r>
  </si>
  <si>
    <t>*Yield goals may be expressed as a weight (tons, lb, etc.) or as a volume (bushels).</t>
  </si>
  <si>
    <t>10</t>
  </si>
  <si>
    <t>--</t>
  </si>
  <si>
    <t>30</t>
  </si>
  <si>
    <t>40</t>
  </si>
  <si>
    <t>lb N/acre</t>
  </si>
  <si>
    <t>Craig Cogger and Dan Sullivan</t>
  </si>
  <si>
    <t>Washington State University Puyallup and Oregon State University</t>
  </si>
  <si>
    <t>N applied at seeding (starter fertilizer)</t>
  </si>
  <si>
    <t xml:space="preserve">The calculations consist of 6 steps:
</t>
  </si>
  <si>
    <t>1. Collect information on the site and crop, including crop N requirement.
2. Estimate the plant-available N needed from the biosolids application.
3. Collect biosolids nutrient data.
4. Estimate plant-available N per dry ton of biosolids.
5. Calculate the agronomic biosolids application rate on a dry ton basis.
6. Convert the application rate to an “as is” basis.</t>
  </si>
  <si>
    <t xml:space="preserve">This bulletin will walk you through the calculations that yield the biosolids agronomic rate.  This rate is based on biosolids quality (determined by analytical results), site and crop nitrogen requirements, and regulatory limits for trace element application.  In almost all cases, nitrogen controls the biosolids application rate.  By calculating the agronomic rate, managers can match the plant-available N supplied by biosolids to crop N needs.
</t>
  </si>
  <si>
    <t>These worksheets are set up so that all you need to do is fill in the yellow highlighted cells and the totals will automatically be computed for you in the blue hightlighted cells. Start with Step 1 and work your way through Step 6.  Tables 1-3 are included for your reference.</t>
  </si>
  <si>
    <t xml:space="preserve"> Application Rates in Agriculture</t>
  </si>
  <si>
    <t>Worksheet for Calculating Biosolids</t>
  </si>
  <si>
    <t xml:space="preserve">**Do not list here if these N sources were accounted for in the nitrogen fertilizer </t>
  </si>
  <si>
    <t xml:space="preserve">   recommendation from a university fertilizer guide.</t>
  </si>
  <si>
    <t xml:space="preserve">    Application Rates in Agriculture</t>
  </si>
  <si>
    <t xml:space="preserve">                     Craig Cogger and Dan Sullivan</t>
  </si>
  <si>
    <t xml:space="preserve">Step 2. Estimate the Amount of </t>
  </si>
  <si>
    <t>Plant-Available N Needed from Biosolids</t>
  </si>
  <si>
    <t>Amount of plant-available N needed from biosolids (line 2.1-line2.2)</t>
  </si>
  <si>
    <t>Plant-available N from other sources (from Line 1.11)</t>
  </si>
  <si>
    <t>Plant-available N needed to produce yield goal (from line 1.4)</t>
  </si>
  <si>
    <t>Step 3. Collect Biosolids Data</t>
  </si>
  <si>
    <t>Application Information:</t>
  </si>
  <si>
    <t>Moisture content of biosolids (liquid or solid; see Table 3)</t>
  </si>
  <si>
    <t>Biosolids processing method (see Table 3)</t>
  </si>
  <si>
    <t>Method of application (surface or injected)</t>
  </si>
  <si>
    <t>Number of days to incorporation of biosolids</t>
  </si>
  <si>
    <t>Expected application season</t>
  </si>
  <si>
    <t>liquid</t>
  </si>
  <si>
    <t>anaerobic</t>
  </si>
  <si>
    <t>surface</t>
  </si>
  <si>
    <t>no incorporation</t>
  </si>
  <si>
    <t>Mar. -- Sept.</t>
  </si>
  <si>
    <t>Laboratory Biosolids Analysis (dry weight basis):</t>
  </si>
  <si>
    <t xml:space="preserve">If your biosolids analysis is on an "as is" or wet weight basis, you will need to divide your analysis by </t>
  </si>
  <si>
    <t>the percent of solids (line 3.10) and multiply by 100 to convert to a dry weight basis.</t>
  </si>
  <si>
    <t>3.10</t>
  </si>
  <si>
    <t>Total Kjeldahl N (TKN)</t>
  </si>
  <si>
    <t>Ammonium N</t>
  </si>
  <si>
    <t>Nitrate N*</t>
  </si>
  <si>
    <t>Organic N ** (line 3.6-line 3.7)</t>
  </si>
  <si>
    <t>Total solids</t>
  </si>
  <si>
    <t>not analyzed</t>
  </si>
  <si>
    <t>percent</t>
  </si>
  <si>
    <t>mg/kg</t>
  </si>
  <si>
    <t xml:space="preserve">*Nitrate-N analysis required for composted or aerobically-digested biosolids, but not for </t>
  </si>
  <si>
    <t xml:space="preserve">  anaerobically-digested biosolids.</t>
  </si>
  <si>
    <t>**Organic N = total Kjeldahl N - ammonium N.</t>
  </si>
  <si>
    <t>Convert biosolids N analysis to lb per dry ton:</t>
  </si>
  <si>
    <t>Organic N (line 4.1-line 4.2)</t>
  </si>
  <si>
    <t>lb N/dry ton</t>
  </si>
  <si>
    <t>Estimate Inorganic N Retained:</t>
  </si>
  <si>
    <t>Percent of ammonium-N retained after application (Table2)</t>
  </si>
  <si>
    <t>Ammonium-N retained after application (line 4.2 x line 4.5/100)</t>
  </si>
  <si>
    <t>Calculate biosolids inorganic N retained (line 4.3 + line 4.6)</t>
  </si>
  <si>
    <t>Estimate Organic N Mineralized:</t>
  </si>
  <si>
    <t>Plant-available N:</t>
  </si>
  <si>
    <t>4.10</t>
  </si>
  <si>
    <t>Percent of organic N that is plant-available in Year 1 (Table 3)</t>
  </si>
  <si>
    <t>First year plant-available organic N (line 4.4 x line 4.8/100)</t>
  </si>
  <si>
    <r>
      <t>Estimated plant-available N</t>
    </r>
    <r>
      <rPr>
        <sz val="10"/>
        <rFont val="Arial"/>
        <family val="0"/>
      </rPr>
      <t xml:space="preserve"> Add available inorganic N and available organic N (line 4.6 + line 4.9)</t>
    </r>
  </si>
  <si>
    <t xml:space="preserve">Step 4. Estimate Plant-Available N </t>
  </si>
  <si>
    <t xml:space="preserve">             Per Dry Ton of Biosolids</t>
  </si>
  <si>
    <t>Desired Units</t>
  </si>
  <si>
    <t xml:space="preserve">Gallons per acre = </t>
  </si>
  <si>
    <t>Acre-inches per acre =</t>
  </si>
  <si>
    <t>Wet tons per acre =</t>
  </si>
  <si>
    <t>Amount of plant-available N needed from biosolids (from line 2.3)</t>
  </si>
  <si>
    <t>Estimated plant-available N in biosolids (from line 4.10)</t>
  </si>
  <si>
    <t>(line 5.3/line 3.10) x 24,000</t>
  </si>
  <si>
    <t>(line 5.3/line 3.10) x 100</t>
  </si>
  <si>
    <t>(line 5.3/line 3.10) x 0.88</t>
  </si>
  <si>
    <t>dry ton/acre</t>
  </si>
  <si>
    <t>Application Rate</t>
  </si>
  <si>
    <t xml:space="preserve">        Step 5. Calculate the Agronomic Biosolids </t>
  </si>
  <si>
    <t xml:space="preserve">       Step 6. Convert to "As Is" Biosolids Basis</t>
  </si>
  <si>
    <t>Biosolids Organic N</t>
  </si>
  <si>
    <t>as applied</t>
  </si>
  <si>
    <t>mg/kg (dry wt basis)</t>
  </si>
  <si>
    <t>Year 2</t>
  </si>
  <si>
    <t>Year 3</t>
  </si>
  <si>
    <t>Cumulative Years 2,3,4, and 5</t>
  </si>
  <si>
    <t>Year 4 and 5</t>
  </si>
  <si>
    <t xml:space="preserve">    Percent of Organic N Applied First Year    </t>
  </si>
  <si>
    <t xml:space="preserve">    Plant-available N released, lb N per dry ton</t>
  </si>
  <si>
    <t xml:space="preserve">Table 1.  Estimated nitrogen credits for previous </t>
  </si>
  <si>
    <t xml:space="preserve">               biosolids applications at a site</t>
  </si>
  <si>
    <t>Days to incorporation by tillage</t>
  </si>
  <si>
    <t>Liquid Biosolids</t>
  </si>
  <si>
    <t>Dewatered Biosolids</t>
  </si>
  <si>
    <t>Alkaline-stabilized Biosolids*</t>
  </si>
  <si>
    <t>Composted or Drying Bed Biosolids</t>
  </si>
  <si>
    <t>All biosolids</t>
  </si>
  <si>
    <t>0 to 2</t>
  </si>
  <si>
    <t>3 to 6</t>
  </si>
  <si>
    <t>over 6+</t>
  </si>
  <si>
    <t>Injected</t>
  </si>
  <si>
    <t xml:space="preserve">                  Surface-applied</t>
  </si>
  <si>
    <t>Table 2.  Estimates of ammonium-N retained</t>
  </si>
  <si>
    <t xml:space="preserve">              after biosolids application.</t>
  </si>
  <si>
    <t xml:space="preserve">   ---------------Ammonium-N retained, percent of applied------------------</t>
  </si>
  <si>
    <t>Processing</t>
  </si>
  <si>
    <t>Moisture Content</t>
  </si>
  <si>
    <t>First-year organic-N mineralization rate</t>
  </si>
  <si>
    <t>percent of organic N</t>
  </si>
  <si>
    <t>Anaerobic digestion</t>
  </si>
  <si>
    <t>Aerobic digestion</t>
  </si>
  <si>
    <t>Aerobic or anaerobic digestion and storage in lagoon &gt; 6 months</t>
  </si>
  <si>
    <t>Anaerobic digestion and dewatering</t>
  </si>
  <si>
    <t>Drying bed</t>
  </si>
  <si>
    <t>Heat-drying</t>
  </si>
  <si>
    <t>Composting</t>
  </si>
  <si>
    <t>semi-solid</t>
  </si>
  <si>
    <t>solid</t>
  </si>
  <si>
    <t>20-40</t>
  </si>
  <si>
    <t>30-45</t>
  </si>
  <si>
    <t>15-30</t>
  </si>
  <si>
    <t>0-20</t>
  </si>
  <si>
    <t xml:space="preserve">Table 3.  First year mineralization estimates </t>
  </si>
  <si>
    <t xml:space="preserve">               for organic N in biosolids.</t>
  </si>
  <si>
    <t xml:space="preserve">          Years After Biosolids Application          </t>
  </si>
  <si>
    <t xml:space="preserve">The green color is for explanatory data not used directly in the calculation of the agronomic rate.  In these spaces, record the soil and crop management at the field site, the processing methods used to produce biosolids, and biosolids application method.  You will need this information to obtain an accurate calculation of the agronomic rate. </t>
  </si>
  <si>
    <t>Total Kjeldahl N (TKN) ) (line 3.6 x 0.002)</t>
  </si>
  <si>
    <t>Ammonium N (line 3.7 x 0.002)</t>
  </si>
  <si>
    <t xml:space="preserve">Nitrate N (line 3.8 x 0.002)
</t>
  </si>
  <si>
    <t>Agronomic biosolids application rate (line 5.1/line 5.2)</t>
  </si>
  <si>
    <t>For detailed instructions of how to use these worksheets please refer to our online bulletin at http://eesc.orst.edu/agcomwebfile/edmat/pnw/pnwf55w/default.html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</si>
</sst>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4"/>
      <name val="Arial"/>
      <family val="2"/>
    </font>
    <font>
      <b/>
      <sz val="10"/>
      <name val="Arial"/>
      <family val="2"/>
    </font>
    <font>
      <sz val="22"/>
      <name val="Arial"/>
      <family val="2"/>
    </font>
    <font>
      <b/>
      <sz val="18"/>
      <color indexed="10"/>
      <name val="Arial"/>
      <family val="2"/>
    </font>
    <font>
      <sz val="16"/>
      <name val="Arial"/>
      <family val="2"/>
    </font>
    <font>
      <i/>
      <sz val="10"/>
      <name val="Arial"/>
      <family val="2"/>
    </font>
    <font>
      <u val="single"/>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2">
    <xf numFmtId="0" fontId="0" fillId="0" borderId="0" xfId="0" applyAlignment="1">
      <alignment/>
    </xf>
    <xf numFmtId="0" fontId="0" fillId="0" borderId="0" xfId="0" applyAlignment="1">
      <alignment horizontal="center" vertical="top" wrapText="1"/>
    </xf>
    <xf numFmtId="49" fontId="0" fillId="0" borderId="0" xfId="0" applyNumberFormat="1" applyAlignment="1">
      <alignment horizontal="left" vertical="top"/>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49" fontId="1" fillId="0" borderId="0" xfId="0" applyNumberFormat="1" applyFont="1" applyAlignment="1">
      <alignment horizontal="left" vertical="top"/>
    </xf>
    <xf numFmtId="49" fontId="0" fillId="0" borderId="0" xfId="0" applyNumberFormat="1" applyAlignment="1">
      <alignment horizontal="center" vertical="top" wrapText="1"/>
    </xf>
    <xf numFmtId="49" fontId="0" fillId="0" borderId="0" xfId="0" applyNumberFormat="1" applyAlignment="1">
      <alignment/>
    </xf>
    <xf numFmtId="0" fontId="0" fillId="0" borderId="0" xfId="0" applyAlignment="1">
      <alignment/>
    </xf>
    <xf numFmtId="49" fontId="0" fillId="0" borderId="0" xfId="0" applyNumberFormat="1" applyAlignment="1">
      <alignment horizontal="left" wrapText="1"/>
    </xf>
    <xf numFmtId="0" fontId="2" fillId="0" borderId="0" xfId="0" applyFont="1" applyAlignment="1">
      <alignment horizontal="center" wrapText="1"/>
    </xf>
    <xf numFmtId="49" fontId="2" fillId="0" borderId="0" xfId="0" applyNumberFormat="1" applyFont="1" applyAlignment="1">
      <alignment horizontal="center" wrapText="1"/>
    </xf>
    <xf numFmtId="49" fontId="0" fillId="0" borderId="0" xfId="0" applyNumberFormat="1" applyAlignment="1">
      <alignment/>
    </xf>
    <xf numFmtId="49" fontId="2" fillId="0" borderId="0" xfId="0" applyNumberFormat="1" applyFont="1" applyAlignment="1">
      <alignment horizontal="left" wrapText="1"/>
    </xf>
    <xf numFmtId="49" fontId="2" fillId="0" borderId="0" xfId="0" applyNumberFormat="1" applyFont="1" applyAlignment="1">
      <alignment/>
    </xf>
    <xf numFmtId="0" fontId="3" fillId="0" borderId="0" xfId="0" applyFont="1" applyAlignment="1">
      <alignment/>
    </xf>
    <xf numFmtId="49" fontId="0" fillId="0" borderId="10" xfId="0" applyNumberFormat="1" applyBorder="1" applyAlignment="1">
      <alignment horizontal="left" vertical="top"/>
    </xf>
    <xf numFmtId="49" fontId="0" fillId="0" borderId="10" xfId="0" applyNumberFormat="1" applyBorder="1" applyAlignment="1">
      <alignment horizontal="left" vertical="top" wrapText="1"/>
    </xf>
    <xf numFmtId="49" fontId="0" fillId="0" borderId="10" xfId="0" applyNumberFormat="1" applyBorder="1" applyAlignment="1">
      <alignment horizontal="center" vertical="top" wrapText="1"/>
    </xf>
    <xf numFmtId="49" fontId="0" fillId="0" borderId="10" xfId="0" applyNumberFormat="1" applyBorder="1" applyAlignment="1">
      <alignment/>
    </xf>
    <xf numFmtId="49" fontId="0" fillId="0" borderId="11" xfId="0" applyNumberFormat="1" applyBorder="1" applyAlignment="1">
      <alignment horizontal="left" vertical="top"/>
    </xf>
    <xf numFmtId="49" fontId="0" fillId="0" borderId="11" xfId="0" applyNumberFormat="1" applyBorder="1" applyAlignment="1">
      <alignment horizontal="left" vertical="top" wrapText="1"/>
    </xf>
    <xf numFmtId="49" fontId="0" fillId="0" borderId="11" xfId="0" applyNumberFormat="1" applyBorder="1" applyAlignment="1">
      <alignment horizontal="center" vertical="top" wrapText="1"/>
    </xf>
    <xf numFmtId="49" fontId="0" fillId="0" borderId="11" xfId="0" applyNumberFormat="1" applyBorder="1" applyAlignment="1">
      <alignment/>
    </xf>
    <xf numFmtId="49" fontId="0" fillId="0" borderId="12" xfId="0" applyNumberFormat="1" applyBorder="1" applyAlignment="1">
      <alignment/>
    </xf>
    <xf numFmtId="49" fontId="0" fillId="0" borderId="13" xfId="0" applyNumberFormat="1" applyBorder="1" applyAlignment="1">
      <alignment horizontal="left" vertical="top"/>
    </xf>
    <xf numFmtId="49" fontId="0" fillId="0" borderId="13" xfId="0" applyNumberFormat="1" applyBorder="1" applyAlignment="1">
      <alignment horizontal="left" vertical="top" wrapText="1"/>
    </xf>
    <xf numFmtId="49" fontId="0" fillId="0" borderId="13" xfId="0" applyNumberFormat="1" applyBorder="1" applyAlignment="1" quotePrefix="1">
      <alignment horizontal="center" vertical="top" wrapText="1"/>
    </xf>
    <xf numFmtId="49" fontId="2" fillId="0" borderId="11" xfId="0" applyNumberFormat="1" applyFont="1" applyBorder="1" applyAlignment="1">
      <alignment horizontal="left" vertical="top" wrapText="1"/>
    </xf>
    <xf numFmtId="49" fontId="0" fillId="0" borderId="14" xfId="0" applyNumberFormat="1" applyBorder="1" applyAlignment="1">
      <alignment horizontal="left" vertical="top"/>
    </xf>
    <xf numFmtId="49" fontId="0" fillId="0" borderId="15" xfId="0" applyNumberFormat="1" applyBorder="1" applyAlignment="1">
      <alignment horizontal="left" vertical="top" wrapText="1"/>
    </xf>
    <xf numFmtId="49" fontId="0" fillId="0" borderId="15" xfId="0" applyNumberFormat="1" applyBorder="1" applyAlignment="1" quotePrefix="1">
      <alignment horizontal="center" vertical="top" wrapText="1"/>
    </xf>
    <xf numFmtId="49" fontId="0" fillId="0" borderId="11" xfId="0" applyNumberFormat="1" applyBorder="1" applyAlignment="1" quotePrefix="1">
      <alignment horizontal="center" vertical="top" wrapText="1"/>
    </xf>
    <xf numFmtId="49" fontId="2" fillId="0" borderId="16" xfId="0" applyNumberFormat="1" applyFont="1" applyBorder="1" applyAlignment="1">
      <alignment horizontal="left" vertical="top" wrapText="1"/>
    </xf>
    <xf numFmtId="0" fontId="0" fillId="0" borderId="16" xfId="0" applyBorder="1" applyAlignment="1">
      <alignment horizontal="center" vertical="top" wrapText="1"/>
    </xf>
    <xf numFmtId="49" fontId="0" fillId="0" borderId="16" xfId="0" applyNumberFormat="1" applyBorder="1" applyAlignment="1">
      <alignment horizontal="center" vertical="top" wrapText="1"/>
    </xf>
    <xf numFmtId="49" fontId="0" fillId="0" borderId="16" xfId="0" applyNumberFormat="1" applyBorder="1" applyAlignment="1">
      <alignment horizontal="left" vertical="top" wrapText="1"/>
    </xf>
    <xf numFmtId="49" fontId="4" fillId="0" borderId="0" xfId="0" applyNumberFormat="1" applyFont="1" applyAlignment="1">
      <alignment horizontal="left" vertical="top"/>
    </xf>
    <xf numFmtId="0" fontId="0" fillId="0" borderId="0" xfId="0" applyAlignment="1">
      <alignment wrapText="1"/>
    </xf>
    <xf numFmtId="0" fontId="1" fillId="0" borderId="0" xfId="0" applyFont="1" applyAlignment="1">
      <alignment horizontal="center"/>
    </xf>
    <xf numFmtId="0" fontId="3" fillId="0" borderId="0" xfId="0" applyFont="1" applyAlignment="1">
      <alignment horizontal="left"/>
    </xf>
    <xf numFmtId="0" fontId="0" fillId="33" borderId="0" xfId="0" applyFill="1" applyAlignment="1">
      <alignment wrapText="1"/>
    </xf>
    <xf numFmtId="0" fontId="0" fillId="34" borderId="11" xfId="0" applyFill="1" applyBorder="1" applyAlignment="1">
      <alignment horizontal="center" vertical="top" wrapText="1"/>
    </xf>
    <xf numFmtId="0" fontId="3" fillId="0" borderId="0" xfId="0" applyFont="1" applyAlignment="1">
      <alignment horizontal="center"/>
    </xf>
    <xf numFmtId="49" fontId="3" fillId="0" borderId="0" xfId="0" applyNumberFormat="1" applyFont="1" applyAlignment="1">
      <alignment horizontal="left" vertical="top"/>
    </xf>
    <xf numFmtId="49" fontId="5" fillId="0" borderId="0" xfId="0" applyNumberFormat="1" applyFont="1" applyAlignment="1">
      <alignment horizontal="left" vertical="top"/>
    </xf>
    <xf numFmtId="0" fontId="4" fillId="0" borderId="0" xfId="0" applyFont="1" applyAlignment="1">
      <alignment/>
    </xf>
    <xf numFmtId="0" fontId="1" fillId="0" borderId="0" xfId="0" applyFont="1" applyAlignment="1">
      <alignment/>
    </xf>
    <xf numFmtId="0" fontId="0" fillId="0" borderId="10" xfId="0" applyBorder="1" applyAlignment="1">
      <alignment/>
    </xf>
    <xf numFmtId="0" fontId="0" fillId="0" borderId="10" xfId="0" applyBorder="1" applyAlignment="1">
      <alignment horizontal="center" vertical="top" wrapText="1"/>
    </xf>
    <xf numFmtId="0" fontId="0" fillId="0" borderId="10" xfId="0" applyBorder="1" applyAlignment="1">
      <alignment horizontal="center" vertical="top"/>
    </xf>
    <xf numFmtId="0" fontId="2" fillId="0" borderId="0" xfId="0" applyFont="1" applyAlignment="1">
      <alignment/>
    </xf>
    <xf numFmtId="0" fontId="0" fillId="0" borderId="10" xfId="0" applyBorder="1" applyAlignment="1">
      <alignment horizontal="left" vertical="top" wrapText="1"/>
    </xf>
    <xf numFmtId="0" fontId="0" fillId="0" borderId="10" xfId="0" applyBorder="1" applyAlignment="1">
      <alignment vertical="top"/>
    </xf>
    <xf numFmtId="0" fontId="0" fillId="0" borderId="0" xfId="0" applyFont="1" applyAlignment="1">
      <alignment/>
    </xf>
    <xf numFmtId="49" fontId="3" fillId="0" borderId="0" xfId="0" applyNumberFormat="1" applyFont="1" applyAlignment="1">
      <alignment/>
    </xf>
    <xf numFmtId="49" fontId="1" fillId="0" borderId="0" xfId="0" applyNumberFormat="1" applyFont="1" applyAlignment="1">
      <alignment/>
    </xf>
    <xf numFmtId="49" fontId="2" fillId="0" borderId="0" xfId="0" applyNumberFormat="1" applyFont="1" applyAlignment="1">
      <alignment/>
    </xf>
    <xf numFmtId="49" fontId="0" fillId="0" borderId="0" xfId="0" applyNumberFormat="1" applyFont="1" applyAlignment="1">
      <alignment/>
    </xf>
    <xf numFmtId="49" fontId="6" fillId="0" borderId="0" xfId="0" applyNumberFormat="1" applyFont="1" applyAlignment="1">
      <alignment/>
    </xf>
    <xf numFmtId="0" fontId="0" fillId="0" borderId="0" xfId="0" applyAlignment="1">
      <alignment horizontal="center" vertical="top"/>
    </xf>
    <xf numFmtId="49" fontId="2" fillId="0" borderId="0" xfId="0" applyNumberFormat="1" applyFont="1" applyAlignment="1">
      <alignment horizontal="center"/>
    </xf>
    <xf numFmtId="0" fontId="2" fillId="0" borderId="0" xfId="0" applyFont="1" applyAlignment="1">
      <alignment horizontal="center"/>
    </xf>
    <xf numFmtId="3" fontId="0" fillId="0" borderId="10" xfId="0" applyNumberFormat="1" applyBorder="1" applyAlignment="1">
      <alignment horizontal="center" vertical="top"/>
    </xf>
    <xf numFmtId="49" fontId="0" fillId="0" borderId="0" xfId="0" applyNumberFormat="1" applyBorder="1" applyAlignment="1">
      <alignment horizontal="center" vertical="top" wrapText="1"/>
    </xf>
    <xf numFmtId="0" fontId="0" fillId="0" borderId="0" xfId="0" applyBorder="1" applyAlignment="1">
      <alignment horizontal="left" vertical="top" wrapText="1"/>
    </xf>
    <xf numFmtId="0" fontId="0" fillId="0" borderId="0" xfId="0" applyBorder="1" applyAlignment="1">
      <alignment vertical="top"/>
    </xf>
    <xf numFmtId="0" fontId="0" fillId="0" borderId="0" xfId="0" applyFill="1" applyBorder="1" applyAlignment="1">
      <alignment vertical="top"/>
    </xf>
    <xf numFmtId="49" fontId="0" fillId="0" borderId="0" xfId="0" applyNumberFormat="1" applyAlignment="1">
      <alignment horizontal="center" vertical="top"/>
    </xf>
    <xf numFmtId="49" fontId="0" fillId="0" borderId="10" xfId="0" applyNumberFormat="1" applyBorder="1" applyAlignment="1">
      <alignment horizontal="center" vertical="top"/>
    </xf>
    <xf numFmtId="0" fontId="0" fillId="0" borderId="10" xfId="0" applyBorder="1" applyAlignment="1">
      <alignment vertical="top" wrapText="1"/>
    </xf>
    <xf numFmtId="0" fontId="2" fillId="0" borderId="10" xfId="0" applyFont="1" applyBorder="1" applyAlignment="1">
      <alignment vertical="top" wrapText="1"/>
    </xf>
    <xf numFmtId="0" fontId="0" fillId="0" borderId="0" xfId="0" applyAlignment="1">
      <alignment horizontal="center"/>
    </xf>
    <xf numFmtId="49" fontId="4" fillId="0" borderId="0" xfId="0" applyNumberFormat="1" applyFont="1" applyAlignment="1">
      <alignment/>
    </xf>
    <xf numFmtId="0" fontId="0" fillId="34" borderId="10" xfId="0" applyFill="1" applyBorder="1" applyAlignment="1">
      <alignment horizontal="center" vertical="top"/>
    </xf>
    <xf numFmtId="0" fontId="0" fillId="34" borderId="10" xfId="0" applyFill="1" applyBorder="1" applyAlignment="1">
      <alignment/>
    </xf>
    <xf numFmtId="0" fontId="0" fillId="0" borderId="0" xfId="0" applyNumberFormat="1" applyAlignment="1">
      <alignment horizontal="center" vertical="top"/>
    </xf>
    <xf numFmtId="0" fontId="0" fillId="0" borderId="17" xfId="0" applyBorder="1" applyAlignment="1">
      <alignment horizontal="center"/>
    </xf>
    <xf numFmtId="0" fontId="0" fillId="0" borderId="0" xfId="0" applyBorder="1" applyAlignment="1">
      <alignment/>
    </xf>
    <xf numFmtId="0" fontId="7" fillId="0" borderId="0" xfId="0" applyFont="1" applyBorder="1" applyAlignment="1">
      <alignment/>
    </xf>
    <xf numFmtId="164" fontId="0" fillId="0" borderId="0" xfId="0" applyNumberFormat="1" applyBorder="1" applyAlignment="1">
      <alignment horizontal="center" vertical="top"/>
    </xf>
    <xf numFmtId="0" fontId="0" fillId="0" borderId="0" xfId="0" applyBorder="1" applyAlignment="1">
      <alignment horizontal="center"/>
    </xf>
    <xf numFmtId="0" fontId="0" fillId="0" borderId="18" xfId="0" applyBorder="1" applyAlignment="1">
      <alignment/>
    </xf>
    <xf numFmtId="0" fontId="0" fillId="0" borderId="0" xfId="0" applyBorder="1" applyAlignment="1" quotePrefix="1">
      <alignment/>
    </xf>
    <xf numFmtId="0" fontId="0" fillId="0" borderId="19"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vertical="top"/>
    </xf>
    <xf numFmtId="0" fontId="0" fillId="0" borderId="18" xfId="0" applyNumberFormat="1" applyBorder="1" applyAlignment="1">
      <alignment horizontal="center" vertical="top"/>
    </xf>
    <xf numFmtId="164" fontId="0" fillId="0" borderId="19" xfId="0" applyNumberFormat="1" applyBorder="1" applyAlignment="1">
      <alignment horizontal="center" vertical="top"/>
    </xf>
    <xf numFmtId="0" fontId="0" fillId="0" borderId="20" xfId="0" applyNumberFormat="1" applyBorder="1" applyAlignment="1">
      <alignment horizontal="center" vertical="top"/>
    </xf>
    <xf numFmtId="164" fontId="0" fillId="0" borderId="21" xfId="0" applyNumberFormat="1" applyBorder="1" applyAlignment="1">
      <alignment horizontal="center" vertical="top"/>
    </xf>
    <xf numFmtId="164" fontId="0" fillId="0" borderId="22" xfId="0" applyNumberFormat="1" applyBorder="1" applyAlignment="1">
      <alignment horizontal="center" vertical="top"/>
    </xf>
    <xf numFmtId="0" fontId="0" fillId="0" borderId="18" xfId="0" applyBorder="1" applyAlignment="1">
      <alignment horizontal="left" vertical="top" wrapText="1"/>
    </xf>
    <xf numFmtId="49" fontId="0" fillId="0" borderId="0" xfId="0" applyNumberFormat="1" applyBorder="1" applyAlignment="1">
      <alignment horizontal="center" vertical="top"/>
    </xf>
    <xf numFmtId="49" fontId="0" fillId="0" borderId="19" xfId="0" applyNumberFormat="1" applyBorder="1" applyAlignment="1">
      <alignment horizontal="center" vertical="top"/>
    </xf>
    <xf numFmtId="0" fontId="0" fillId="0" borderId="20" xfId="0" applyBorder="1" applyAlignment="1">
      <alignment horizontal="left" vertical="top" wrapText="1"/>
    </xf>
    <xf numFmtId="49" fontId="0" fillId="0" borderId="21" xfId="0" applyNumberFormat="1" applyBorder="1" applyAlignment="1">
      <alignment horizontal="center" vertical="top"/>
    </xf>
    <xf numFmtId="49" fontId="0" fillId="0" borderId="22" xfId="0" applyNumberFormat="1" applyBorder="1" applyAlignment="1">
      <alignment horizontal="center" vertical="top"/>
    </xf>
    <xf numFmtId="0" fontId="2" fillId="0" borderId="19" xfId="0" applyFont="1" applyBorder="1" applyAlignment="1">
      <alignment horizontal="center"/>
    </xf>
    <xf numFmtId="0" fontId="0" fillId="0" borderId="18" xfId="0" applyFont="1" applyBorder="1" applyAlignment="1">
      <alignment horizontal="center"/>
    </xf>
    <xf numFmtId="0" fontId="0" fillId="0" borderId="18" xfId="0" applyBorder="1" applyAlignment="1">
      <alignment horizontal="center"/>
    </xf>
    <xf numFmtId="0" fontId="7" fillId="35" borderId="25" xfId="0" applyFont="1" applyFill="1" applyBorder="1" applyAlignment="1">
      <alignment/>
    </xf>
    <xf numFmtId="0" fontId="7" fillId="35" borderId="26" xfId="0" applyFont="1" applyFill="1" applyBorder="1" applyAlignment="1">
      <alignment/>
    </xf>
    <xf numFmtId="0" fontId="0" fillId="35" borderId="26" xfId="0" applyFill="1" applyBorder="1" applyAlignment="1">
      <alignment/>
    </xf>
    <xf numFmtId="0" fontId="0" fillId="35" borderId="27" xfId="0" applyFill="1" applyBorder="1" applyAlignment="1">
      <alignment/>
    </xf>
    <xf numFmtId="0" fontId="0" fillId="35" borderId="23" xfId="0" applyFill="1" applyBorder="1" applyAlignment="1">
      <alignment horizontal="center" wrapText="1"/>
    </xf>
    <xf numFmtId="0" fontId="0" fillId="35" borderId="17" xfId="0" applyFill="1" applyBorder="1" applyAlignment="1">
      <alignment horizontal="center" wrapText="1"/>
    </xf>
    <xf numFmtId="0" fontId="0" fillId="35" borderId="24" xfId="0" applyFill="1" applyBorder="1" applyAlignment="1">
      <alignment horizontal="center" wrapText="1"/>
    </xf>
    <xf numFmtId="0" fontId="0" fillId="35" borderId="25" xfId="0" applyFill="1" applyBorder="1" applyAlignment="1">
      <alignment/>
    </xf>
    <xf numFmtId="0" fontId="1" fillId="35" borderId="28" xfId="0" applyFont="1" applyFill="1" applyBorder="1" applyAlignment="1">
      <alignment/>
    </xf>
    <xf numFmtId="0" fontId="0" fillId="35" borderId="28" xfId="0" applyFill="1" applyBorder="1" applyAlignment="1">
      <alignment/>
    </xf>
    <xf numFmtId="0" fontId="1" fillId="35" borderId="27" xfId="0" applyFont="1" applyFill="1" applyBorder="1" applyAlignment="1">
      <alignment/>
    </xf>
    <xf numFmtId="0" fontId="2" fillId="35" borderId="23" xfId="0" applyFont="1" applyFill="1" applyBorder="1" applyAlignment="1">
      <alignment horizontal="center" wrapText="1"/>
    </xf>
    <xf numFmtId="0" fontId="2" fillId="35" borderId="17" xfId="0" applyFont="1" applyFill="1" applyBorder="1" applyAlignment="1">
      <alignment horizontal="center" wrapText="1"/>
    </xf>
    <xf numFmtId="0" fontId="2" fillId="35" borderId="24" xfId="0" applyFont="1" applyFill="1" applyBorder="1" applyAlignment="1">
      <alignment horizontal="center" wrapText="1"/>
    </xf>
    <xf numFmtId="0" fontId="1" fillId="35" borderId="29" xfId="0" applyFont="1" applyFill="1" applyBorder="1" applyAlignment="1">
      <alignment horizontal="left" wrapText="1"/>
    </xf>
    <xf numFmtId="0" fontId="1" fillId="35" borderId="28" xfId="0" applyFont="1" applyFill="1" applyBorder="1" applyAlignment="1">
      <alignment horizontal="center" wrapText="1"/>
    </xf>
    <xf numFmtId="0" fontId="1" fillId="35" borderId="30" xfId="0" applyFont="1" applyFill="1" applyBorder="1" applyAlignment="1">
      <alignment horizontal="center" wrapText="1"/>
    </xf>
    <xf numFmtId="0" fontId="0" fillId="36" borderId="0" xfId="0" applyFill="1" applyAlignment="1">
      <alignment vertical="justify" wrapText="1"/>
    </xf>
    <xf numFmtId="0" fontId="0" fillId="33" borderId="10" xfId="0" applyFill="1" applyBorder="1" applyAlignment="1" applyProtection="1">
      <alignment horizontal="center" vertical="top" wrapText="1"/>
      <protection locked="0"/>
    </xf>
    <xf numFmtId="0" fontId="0" fillId="33" borderId="11" xfId="0" applyFill="1" applyBorder="1" applyAlignment="1" applyProtection="1">
      <alignment horizontal="center" vertical="top" wrapText="1"/>
      <protection locked="0"/>
    </xf>
    <xf numFmtId="0" fontId="0" fillId="33" borderId="13" xfId="0" applyFill="1"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33" borderId="15" xfId="0" applyFill="1" applyBorder="1" applyAlignment="1" applyProtection="1">
      <alignment horizontal="center" vertical="top" wrapText="1"/>
      <protection locked="0"/>
    </xf>
    <xf numFmtId="0" fontId="0" fillId="36" borderId="10" xfId="0" applyFill="1" applyBorder="1" applyAlignment="1" applyProtection="1">
      <alignment horizontal="center" vertical="top" wrapText="1"/>
      <protection locked="0"/>
    </xf>
    <xf numFmtId="0" fontId="0" fillId="36" borderId="10" xfId="0" applyFill="1" applyBorder="1" applyAlignment="1" applyProtection="1">
      <alignment vertical="top"/>
      <protection locked="0"/>
    </xf>
    <xf numFmtId="0" fontId="0" fillId="33" borderId="10" xfId="0" applyFill="1" applyBorder="1" applyAlignment="1" applyProtection="1">
      <alignment/>
      <protection locked="0"/>
    </xf>
    <xf numFmtId="0" fontId="0" fillId="33" borderId="10" xfId="0" applyFill="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5"/>
  <sheetViews>
    <sheetView tabSelected="1" zoomScalePageLayoutView="0" workbookViewId="0" topLeftCell="A1">
      <selection activeCell="B3" sqref="B3"/>
    </sheetView>
  </sheetViews>
  <sheetFormatPr defaultColWidth="9.140625" defaultRowHeight="12.75"/>
  <cols>
    <col min="1" max="1" width="4.28125" style="0" customWidth="1"/>
    <col min="2" max="2" width="78.57421875" style="0" customWidth="1"/>
  </cols>
  <sheetData>
    <row r="1" spans="1:2" ht="27">
      <c r="A1" s="15"/>
      <c r="B1" s="43" t="s">
        <v>39</v>
      </c>
    </row>
    <row r="2" spans="1:2" ht="27">
      <c r="A2" s="40"/>
      <c r="B2" s="43" t="s">
        <v>38</v>
      </c>
    </row>
    <row r="3" ht="18">
      <c r="B3" s="39" t="s">
        <v>31</v>
      </c>
    </row>
    <row r="4" ht="18">
      <c r="B4" s="39" t="s">
        <v>32</v>
      </c>
    </row>
    <row r="7" ht="38.25">
      <c r="B7" s="41" t="s">
        <v>37</v>
      </c>
    </row>
    <row r="9" ht="54" customHeight="1">
      <c r="B9" s="122" t="s">
        <v>149</v>
      </c>
    </row>
    <row r="11" ht="25.5">
      <c r="B11" s="38" t="s">
        <v>154</v>
      </c>
    </row>
    <row r="13" ht="76.5">
      <c r="B13" s="38" t="s">
        <v>36</v>
      </c>
    </row>
    <row r="14" ht="25.5">
      <c r="B14" s="38" t="s">
        <v>34</v>
      </c>
    </row>
    <row r="15" ht="76.5">
      <c r="B15" s="38" t="s">
        <v>35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6"/>
  <sheetViews>
    <sheetView zoomScalePageLayoutView="0" workbookViewId="0" topLeftCell="A11">
      <selection activeCell="C23" sqref="C23:C30"/>
    </sheetView>
  </sheetViews>
  <sheetFormatPr defaultColWidth="9.140625" defaultRowHeight="12.75"/>
  <cols>
    <col min="1" max="1" width="8.7109375" style="2" customWidth="1"/>
    <col min="2" max="2" width="40.7109375" style="4" customWidth="1"/>
    <col min="3" max="3" width="11.421875" style="1" customWidth="1"/>
    <col min="4" max="4" width="12.57421875" style="6" customWidth="1"/>
    <col min="5" max="5" width="9.140625" style="7" customWidth="1"/>
  </cols>
  <sheetData>
    <row r="1" ht="27">
      <c r="A1" s="44" t="s">
        <v>39</v>
      </c>
    </row>
    <row r="2" ht="27">
      <c r="A2" s="44" t="s">
        <v>42</v>
      </c>
    </row>
    <row r="3" ht="18">
      <c r="A3" s="5" t="s">
        <v>43</v>
      </c>
    </row>
    <row r="4" ht="18">
      <c r="A4" s="5" t="s">
        <v>32</v>
      </c>
    </row>
    <row r="5" ht="20.25">
      <c r="A5" s="45"/>
    </row>
    <row r="6" ht="23.25">
      <c r="B6" s="37" t="s">
        <v>0</v>
      </c>
    </row>
    <row r="7" ht="23.25">
      <c r="B7" s="37"/>
    </row>
    <row r="9" ht="18">
      <c r="B9" s="3" t="s">
        <v>1</v>
      </c>
    </row>
    <row r="11" spans="1:5" s="8" customFormat="1" ht="25.5">
      <c r="A11" s="13" t="s">
        <v>2</v>
      </c>
      <c r="B11" s="9"/>
      <c r="C11" s="10" t="s">
        <v>3</v>
      </c>
      <c r="D11" s="11" t="s">
        <v>8</v>
      </c>
      <c r="E11" s="12"/>
    </row>
    <row r="12" spans="1:4" ht="25.5">
      <c r="A12" s="16">
        <v>1.1</v>
      </c>
      <c r="B12" s="17" t="s">
        <v>4</v>
      </c>
      <c r="C12" s="128"/>
      <c r="D12" s="18" t="s">
        <v>11</v>
      </c>
    </row>
    <row r="13" spans="1:4" ht="12.75">
      <c r="A13" s="16">
        <v>1.2</v>
      </c>
      <c r="B13" s="17" t="s">
        <v>5</v>
      </c>
      <c r="C13" s="128"/>
      <c r="D13" s="18" t="s">
        <v>9</v>
      </c>
    </row>
    <row r="14" spans="1:4" ht="25.5">
      <c r="A14" s="16">
        <v>1.3</v>
      </c>
      <c r="B14" s="17" t="s">
        <v>6</v>
      </c>
      <c r="C14" s="128"/>
      <c r="D14" s="18" t="s">
        <v>10</v>
      </c>
    </row>
    <row r="15" spans="1:4" ht="25.5">
      <c r="A15" s="16">
        <v>1.4</v>
      </c>
      <c r="B15" s="17" t="s">
        <v>7</v>
      </c>
      <c r="C15" s="123"/>
      <c r="D15" s="18">
        <v>200</v>
      </c>
    </row>
    <row r="19" ht="18">
      <c r="B19" s="5" t="s">
        <v>12</v>
      </c>
    </row>
    <row r="21" spans="1:5" s="8" customFormat="1" ht="25.5">
      <c r="A21" s="13" t="s">
        <v>2</v>
      </c>
      <c r="B21" s="13"/>
      <c r="C21" s="10" t="s">
        <v>13</v>
      </c>
      <c r="D21" s="11" t="s">
        <v>8</v>
      </c>
      <c r="E21" s="14" t="s">
        <v>14</v>
      </c>
    </row>
    <row r="22" spans="1:5" ht="12.75">
      <c r="A22" s="29"/>
      <c r="B22" s="33" t="s">
        <v>15</v>
      </c>
      <c r="C22" s="34"/>
      <c r="D22" s="35"/>
      <c r="E22" s="24"/>
    </row>
    <row r="23" spans="1:5" ht="12.75">
      <c r="A23" s="20">
        <v>1.5</v>
      </c>
      <c r="B23" s="21" t="s">
        <v>17</v>
      </c>
      <c r="C23" s="124"/>
      <c r="D23" s="22" t="s">
        <v>26</v>
      </c>
      <c r="E23" s="23" t="s">
        <v>30</v>
      </c>
    </row>
    <row r="24" spans="1:5" ht="25.5">
      <c r="A24" s="16">
        <v>1.6</v>
      </c>
      <c r="B24" s="26" t="s">
        <v>18</v>
      </c>
      <c r="C24" s="125"/>
      <c r="D24" s="27" t="s">
        <v>27</v>
      </c>
      <c r="E24" s="19" t="s">
        <v>30</v>
      </c>
    </row>
    <row r="25" spans="1:5" ht="25.5">
      <c r="A25" s="29"/>
      <c r="B25" s="33" t="s">
        <v>19</v>
      </c>
      <c r="C25" s="126"/>
      <c r="D25" s="35"/>
      <c r="E25" s="24"/>
    </row>
    <row r="26" spans="1:5" ht="12.75">
      <c r="A26" s="16">
        <v>1.7</v>
      </c>
      <c r="B26" s="21" t="s">
        <v>20</v>
      </c>
      <c r="C26" s="124"/>
      <c r="D26" s="32" t="s">
        <v>27</v>
      </c>
      <c r="E26" s="19" t="s">
        <v>30</v>
      </c>
    </row>
    <row r="27" spans="1:5" ht="12.75">
      <c r="A27" s="16">
        <v>1.8</v>
      </c>
      <c r="B27" s="17" t="s">
        <v>21</v>
      </c>
      <c r="C27" s="123"/>
      <c r="D27" s="18" t="s">
        <v>28</v>
      </c>
      <c r="E27" s="19" t="s">
        <v>30</v>
      </c>
    </row>
    <row r="28" spans="1:5" ht="12.75">
      <c r="A28" s="16">
        <v>1.9</v>
      </c>
      <c r="B28" s="26" t="s">
        <v>22</v>
      </c>
      <c r="C28" s="125"/>
      <c r="D28" s="27" t="s">
        <v>27</v>
      </c>
      <c r="E28" s="19" t="s">
        <v>30</v>
      </c>
    </row>
    <row r="29" spans="1:5" ht="12.75">
      <c r="A29" s="29"/>
      <c r="B29" s="33" t="s">
        <v>23</v>
      </c>
      <c r="C29" s="126"/>
      <c r="D29" s="35"/>
      <c r="E29" s="24"/>
    </row>
    <row r="30" spans="1:5" ht="12.75">
      <c r="A30" s="25" t="s">
        <v>16</v>
      </c>
      <c r="B30" s="30" t="s">
        <v>33</v>
      </c>
      <c r="C30" s="127"/>
      <c r="D30" s="31" t="s">
        <v>27</v>
      </c>
      <c r="E30" s="19" t="s">
        <v>30</v>
      </c>
    </row>
    <row r="31" spans="1:5" ht="12.75">
      <c r="A31" s="29"/>
      <c r="B31" s="36"/>
      <c r="C31" s="34"/>
      <c r="D31" s="35"/>
      <c r="E31" s="24"/>
    </row>
    <row r="32" spans="1:5" ht="25.5">
      <c r="A32" s="20">
        <v>1.11</v>
      </c>
      <c r="B32" s="28" t="s">
        <v>24</v>
      </c>
      <c r="C32" s="42">
        <f>SUM(C23,C24,C26,C27,C28,C30)</f>
        <v>0</v>
      </c>
      <c r="D32" s="22" t="s">
        <v>29</v>
      </c>
      <c r="E32" s="19" t="s">
        <v>30</v>
      </c>
    </row>
    <row r="34" ht="12.75">
      <c r="A34" s="2" t="s">
        <v>25</v>
      </c>
    </row>
    <row r="35" ht="12.75">
      <c r="A35" s="2" t="s">
        <v>40</v>
      </c>
    </row>
    <row r="36" ht="12.75">
      <c r="A36" s="2" t="s">
        <v>41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E13"/>
    </sheetView>
  </sheetViews>
  <sheetFormatPr defaultColWidth="9.140625" defaultRowHeight="12.75"/>
  <cols>
    <col min="2" max="2" width="39.140625" style="0" customWidth="1"/>
    <col min="3" max="3" width="11.140625" style="0" customWidth="1"/>
  </cols>
  <sheetData>
    <row r="1" ht="27">
      <c r="A1" s="15" t="s">
        <v>39</v>
      </c>
    </row>
    <row r="2" ht="27">
      <c r="A2" s="15" t="s">
        <v>42</v>
      </c>
    </row>
    <row r="3" ht="18">
      <c r="A3" s="47" t="s">
        <v>43</v>
      </c>
    </row>
    <row r="4" ht="18">
      <c r="A4" s="47" t="s">
        <v>32</v>
      </c>
    </row>
    <row r="5" ht="18">
      <c r="A5" s="47"/>
    </row>
    <row r="6" ht="23.25">
      <c r="B6" s="46" t="s">
        <v>44</v>
      </c>
    </row>
    <row r="7" ht="23.25">
      <c r="B7" s="46" t="s">
        <v>45</v>
      </c>
    </row>
    <row r="10" spans="1:5" ht="38.25">
      <c r="A10" s="11" t="s">
        <v>2</v>
      </c>
      <c r="B10" s="11"/>
      <c r="C10" s="10" t="s">
        <v>13</v>
      </c>
      <c r="D10" s="10" t="s">
        <v>8</v>
      </c>
      <c r="E10" s="10" t="s">
        <v>14</v>
      </c>
    </row>
    <row r="11" spans="1:5" ht="25.5">
      <c r="A11" s="17">
        <v>2.1</v>
      </c>
      <c r="B11" s="17" t="s">
        <v>48</v>
      </c>
      <c r="C11" s="74">
        <f>'Step 1'!C15</f>
        <v>0</v>
      </c>
      <c r="D11" s="49">
        <v>200</v>
      </c>
      <c r="E11" s="49" t="s">
        <v>30</v>
      </c>
    </row>
    <row r="12" spans="1:5" ht="25.5">
      <c r="A12" s="17">
        <v>2.2</v>
      </c>
      <c r="B12" s="17" t="s">
        <v>47</v>
      </c>
      <c r="C12" s="74">
        <f>'Step 1'!C32</f>
        <v>0</v>
      </c>
      <c r="D12" s="49">
        <v>40</v>
      </c>
      <c r="E12" s="49" t="s">
        <v>30</v>
      </c>
    </row>
    <row r="13" spans="1:5" ht="25.5">
      <c r="A13" s="17">
        <v>2.3</v>
      </c>
      <c r="B13" s="17" t="s">
        <v>46</v>
      </c>
      <c r="C13" s="74">
        <f>C11-C12</f>
        <v>0</v>
      </c>
      <c r="D13" s="49">
        <v>160</v>
      </c>
      <c r="E13" s="49" t="s">
        <v>30</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33"/>
  <sheetViews>
    <sheetView zoomScalePageLayoutView="0" workbookViewId="0" topLeftCell="A5">
      <selection activeCell="C29" sqref="C29"/>
    </sheetView>
  </sheetViews>
  <sheetFormatPr defaultColWidth="9.140625" defaultRowHeight="12.75"/>
  <cols>
    <col min="1" max="1" width="9.140625" style="7" customWidth="1"/>
    <col min="2" max="2" width="38.421875" style="0" customWidth="1"/>
    <col min="3" max="3" width="15.8515625" style="0" customWidth="1"/>
    <col min="4" max="4" width="14.57421875" style="0" customWidth="1"/>
  </cols>
  <sheetData>
    <row r="1" ht="27">
      <c r="A1" s="55" t="s">
        <v>39</v>
      </c>
    </row>
    <row r="2" ht="27">
      <c r="A2" s="55" t="s">
        <v>42</v>
      </c>
    </row>
    <row r="3" ht="18">
      <c r="A3" s="56" t="s">
        <v>43</v>
      </c>
    </row>
    <row r="4" ht="18">
      <c r="A4" s="56" t="s">
        <v>32</v>
      </c>
    </row>
    <row r="6" spans="2:3" ht="23.25">
      <c r="B6" s="46" t="s">
        <v>49</v>
      </c>
      <c r="C6" s="46"/>
    </row>
    <row r="7" spans="2:3" ht="23.25">
      <c r="B7" s="46"/>
      <c r="C7" s="46"/>
    </row>
    <row r="9" spans="1:4" ht="18">
      <c r="A9" s="57"/>
      <c r="B9" s="47" t="s">
        <v>50</v>
      </c>
      <c r="C9" s="54"/>
      <c r="D9" s="54"/>
    </row>
    <row r="10" spans="1:4" ht="12.75">
      <c r="A10" s="58"/>
      <c r="B10" s="54"/>
      <c r="C10" s="54"/>
      <c r="D10" s="54"/>
    </row>
    <row r="11" spans="1:4" ht="25.5">
      <c r="A11" s="11" t="s">
        <v>2</v>
      </c>
      <c r="B11" s="51"/>
      <c r="C11" s="10" t="s">
        <v>3</v>
      </c>
      <c r="D11" s="10" t="s">
        <v>8</v>
      </c>
    </row>
    <row r="12" spans="1:4" ht="25.5">
      <c r="A12" s="18">
        <v>3.1</v>
      </c>
      <c r="B12" s="52" t="s">
        <v>51</v>
      </c>
      <c r="C12" s="129"/>
      <c r="D12" s="53" t="s">
        <v>56</v>
      </c>
    </row>
    <row r="13" spans="1:4" ht="12.75">
      <c r="A13" s="18">
        <v>3.2</v>
      </c>
      <c r="B13" s="52" t="s">
        <v>52</v>
      </c>
      <c r="C13" s="129"/>
      <c r="D13" s="53" t="s">
        <v>57</v>
      </c>
    </row>
    <row r="14" spans="1:4" ht="12.75">
      <c r="A14" s="18">
        <v>3.3</v>
      </c>
      <c r="B14" s="52" t="s">
        <v>53</v>
      </c>
      <c r="C14" s="129"/>
      <c r="D14" s="53" t="s">
        <v>58</v>
      </c>
    </row>
    <row r="15" spans="1:4" ht="12.75">
      <c r="A15" s="18">
        <v>3.4</v>
      </c>
      <c r="B15" s="52" t="s">
        <v>54</v>
      </c>
      <c r="C15" s="129"/>
      <c r="D15" s="53" t="s">
        <v>59</v>
      </c>
    </row>
    <row r="16" spans="1:4" ht="12.75">
      <c r="A16" s="18">
        <v>3.5</v>
      </c>
      <c r="B16" s="52" t="s">
        <v>55</v>
      </c>
      <c r="C16" s="129"/>
      <c r="D16" s="53" t="s">
        <v>60</v>
      </c>
    </row>
    <row r="17" spans="1:4" ht="12.75">
      <c r="A17" s="64"/>
      <c r="B17" s="65"/>
      <c r="C17" s="67"/>
      <c r="D17" s="66"/>
    </row>
    <row r="18" spans="1:4" ht="12.75">
      <c r="A18" s="64"/>
      <c r="B18" s="65"/>
      <c r="C18" s="67"/>
      <c r="D18" s="66"/>
    </row>
    <row r="20" ht="18">
      <c r="B20" s="47" t="s">
        <v>61</v>
      </c>
    </row>
    <row r="21" ht="12.75">
      <c r="A21" s="59" t="s">
        <v>62</v>
      </c>
    </row>
    <row r="22" ht="12.75">
      <c r="A22" s="59" t="s">
        <v>63</v>
      </c>
    </row>
    <row r="24" spans="1:5" ht="12.75">
      <c r="A24" s="61" t="s">
        <v>2</v>
      </c>
      <c r="B24" s="62"/>
      <c r="C24" s="62" t="s">
        <v>13</v>
      </c>
      <c r="D24" s="62" t="s">
        <v>8</v>
      </c>
      <c r="E24" s="62" t="s">
        <v>14</v>
      </c>
    </row>
    <row r="25" spans="1:5" ht="12.75">
      <c r="A25" s="19">
        <v>3.6</v>
      </c>
      <c r="B25" s="48" t="s">
        <v>65</v>
      </c>
      <c r="C25" s="130"/>
      <c r="D25" s="63">
        <v>50000</v>
      </c>
      <c r="E25" s="50" t="s">
        <v>72</v>
      </c>
    </row>
    <row r="26" spans="1:5" ht="12.75">
      <c r="A26" s="19">
        <v>3.7</v>
      </c>
      <c r="B26" s="48" t="s">
        <v>66</v>
      </c>
      <c r="C26" s="130"/>
      <c r="D26" s="63">
        <v>10000</v>
      </c>
      <c r="E26" s="50" t="s">
        <v>72</v>
      </c>
    </row>
    <row r="27" spans="1:5" ht="12.75">
      <c r="A27" s="19">
        <v>3.8</v>
      </c>
      <c r="B27" s="48" t="s">
        <v>67</v>
      </c>
      <c r="C27" s="130"/>
      <c r="D27" s="50" t="s">
        <v>70</v>
      </c>
      <c r="E27" s="50" t="s">
        <v>72</v>
      </c>
    </row>
    <row r="28" spans="1:5" ht="12.75">
      <c r="A28" s="19">
        <v>3.9</v>
      </c>
      <c r="B28" s="48" t="s">
        <v>68</v>
      </c>
      <c r="C28" s="75">
        <f>C25-C26</f>
        <v>0</v>
      </c>
      <c r="D28" s="63">
        <v>40000</v>
      </c>
      <c r="E28" s="50" t="s">
        <v>72</v>
      </c>
    </row>
    <row r="29" spans="1:5" ht="12.75">
      <c r="A29" s="19" t="s">
        <v>64</v>
      </c>
      <c r="B29" s="48" t="s">
        <v>69</v>
      </c>
      <c r="C29" s="130"/>
      <c r="D29" s="50">
        <v>2.5</v>
      </c>
      <c r="E29" s="50" t="s">
        <v>71</v>
      </c>
    </row>
    <row r="31" ht="12.75">
      <c r="A31" s="7" t="s">
        <v>73</v>
      </c>
    </row>
    <row r="32" ht="12.75">
      <c r="A32" s="7" t="s">
        <v>74</v>
      </c>
    </row>
    <row r="33" ht="12.75">
      <c r="A33" s="7" t="s">
        <v>75</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33"/>
  <sheetViews>
    <sheetView zoomScalePageLayoutView="0" workbookViewId="0" topLeftCell="A1">
      <selection activeCell="C28" sqref="C28"/>
    </sheetView>
  </sheetViews>
  <sheetFormatPr defaultColWidth="9.140625" defaultRowHeight="12.75"/>
  <cols>
    <col min="1" max="1" width="9.140625" style="7" customWidth="1"/>
    <col min="2" max="2" width="43.7109375" style="0" customWidth="1"/>
    <col min="3" max="3" width="12.7109375" style="72" customWidth="1"/>
    <col min="5" max="5" width="11.8515625" style="0" customWidth="1"/>
  </cols>
  <sheetData>
    <row r="1" ht="27">
      <c r="A1" s="55" t="s">
        <v>39</v>
      </c>
    </row>
    <row r="2" ht="27">
      <c r="A2" s="55" t="s">
        <v>42</v>
      </c>
    </row>
    <row r="3" ht="18">
      <c r="A3" s="56" t="s">
        <v>43</v>
      </c>
    </row>
    <row r="4" ht="18">
      <c r="A4" s="56" t="s">
        <v>32</v>
      </c>
    </row>
    <row r="6" spans="1:2" ht="23.25">
      <c r="A6" s="73"/>
      <c r="B6" s="46" t="s">
        <v>89</v>
      </c>
    </row>
    <row r="7" ht="23.25">
      <c r="B7" s="46" t="s">
        <v>90</v>
      </c>
    </row>
    <row r="9" ht="18">
      <c r="B9" s="47" t="s">
        <v>76</v>
      </c>
    </row>
    <row r="11" spans="1:5" ht="25.5">
      <c r="A11" s="11" t="s">
        <v>2</v>
      </c>
      <c r="B11" s="10"/>
      <c r="C11" s="10" t="s">
        <v>13</v>
      </c>
      <c r="D11" s="10" t="s">
        <v>8</v>
      </c>
      <c r="E11" s="10" t="s">
        <v>14</v>
      </c>
    </row>
    <row r="12" spans="1:5" ht="12.75">
      <c r="A12" s="69">
        <v>4.1</v>
      </c>
      <c r="B12" s="53" t="s">
        <v>150</v>
      </c>
      <c r="C12" s="74">
        <f>'Step 3'!C25*0.002</f>
        <v>0</v>
      </c>
      <c r="D12" s="49">
        <v>100</v>
      </c>
      <c r="E12" s="49" t="s">
        <v>78</v>
      </c>
    </row>
    <row r="13" spans="1:5" ht="12.75">
      <c r="A13" s="69">
        <v>4.2</v>
      </c>
      <c r="B13" s="53" t="s">
        <v>151</v>
      </c>
      <c r="C13" s="74">
        <f>'Step 3'!C26*0.002</f>
        <v>0</v>
      </c>
      <c r="D13" s="49">
        <v>20</v>
      </c>
      <c r="E13" s="49" t="s">
        <v>78</v>
      </c>
    </row>
    <row r="14" spans="1:5" ht="25.5">
      <c r="A14" s="69">
        <v>4.3</v>
      </c>
      <c r="B14" s="70" t="s">
        <v>152</v>
      </c>
      <c r="C14" s="74">
        <f>'Step 3'!C27*0.002</f>
        <v>0</v>
      </c>
      <c r="D14" s="49" t="s">
        <v>70</v>
      </c>
      <c r="E14" s="49" t="s">
        <v>78</v>
      </c>
    </row>
    <row r="15" spans="1:5" ht="12.75">
      <c r="A15" s="69">
        <v>4.4</v>
      </c>
      <c r="B15" s="53" t="s">
        <v>77</v>
      </c>
      <c r="C15" s="74">
        <f>C12-C13</f>
        <v>0</v>
      </c>
      <c r="D15" s="49">
        <v>80</v>
      </c>
      <c r="E15" s="49" t="s">
        <v>78</v>
      </c>
    </row>
    <row r="16" ht="12.75">
      <c r="C16" s="60"/>
    </row>
    <row r="17" ht="12.75">
      <c r="C17" s="60"/>
    </row>
    <row r="18" ht="12.75">
      <c r="C18" s="60"/>
    </row>
    <row r="19" ht="12.75">
      <c r="C19" s="60"/>
    </row>
    <row r="20" spans="2:3" ht="18">
      <c r="B20" s="47" t="s">
        <v>79</v>
      </c>
      <c r="C20" s="60"/>
    </row>
    <row r="21" ht="12.75">
      <c r="C21" s="60"/>
    </row>
    <row r="22" spans="1:5" ht="25.5">
      <c r="A22" s="69">
        <v>4.5</v>
      </c>
      <c r="B22" s="70" t="s">
        <v>80</v>
      </c>
      <c r="C22" s="131"/>
      <c r="D22" s="50">
        <v>60</v>
      </c>
      <c r="E22" s="50" t="s">
        <v>71</v>
      </c>
    </row>
    <row r="23" spans="1:5" ht="25.5">
      <c r="A23" s="69">
        <v>4.6</v>
      </c>
      <c r="B23" s="70" t="s">
        <v>81</v>
      </c>
      <c r="C23" s="74">
        <f>C13*C22/100</f>
        <v>0</v>
      </c>
      <c r="D23" s="50">
        <v>12</v>
      </c>
      <c r="E23" s="50" t="s">
        <v>78</v>
      </c>
    </row>
    <row r="24" spans="1:5" ht="25.5">
      <c r="A24" s="69">
        <v>4.7</v>
      </c>
      <c r="B24" s="70" t="s">
        <v>82</v>
      </c>
      <c r="C24" s="74">
        <f>C14+C23</f>
        <v>0</v>
      </c>
      <c r="D24" s="50">
        <v>12</v>
      </c>
      <c r="E24" s="50" t="s">
        <v>78</v>
      </c>
    </row>
    <row r="25" ht="12.75">
      <c r="C25" s="60"/>
    </row>
    <row r="26" spans="2:3" ht="18">
      <c r="B26" s="47" t="s">
        <v>83</v>
      </c>
      <c r="C26" s="60"/>
    </row>
    <row r="27" ht="12.75">
      <c r="C27" s="60"/>
    </row>
    <row r="28" spans="1:5" ht="25.5">
      <c r="A28" s="69">
        <v>4.8</v>
      </c>
      <c r="B28" s="70" t="s">
        <v>86</v>
      </c>
      <c r="C28" s="131"/>
      <c r="D28" s="50">
        <v>30</v>
      </c>
      <c r="E28" s="50" t="s">
        <v>71</v>
      </c>
    </row>
    <row r="29" spans="1:5" ht="25.5">
      <c r="A29" s="69">
        <v>4.9</v>
      </c>
      <c r="B29" s="70" t="s">
        <v>87</v>
      </c>
      <c r="C29" s="74">
        <f>C15*C28/100</f>
        <v>0</v>
      </c>
      <c r="D29" s="50">
        <v>24</v>
      </c>
      <c r="E29" s="50" t="s">
        <v>78</v>
      </c>
    </row>
    <row r="30" spans="1:5" ht="12.75">
      <c r="A30" s="68"/>
      <c r="C30" s="60"/>
      <c r="D30" s="60"/>
      <c r="E30" s="60"/>
    </row>
    <row r="31" spans="1:5" ht="18">
      <c r="A31" s="68"/>
      <c r="B31" s="47" t="s">
        <v>84</v>
      </c>
      <c r="C31" s="60"/>
      <c r="D31" s="60"/>
      <c r="E31" s="60"/>
    </row>
    <row r="32" spans="1:5" ht="12.75">
      <c r="A32" s="68"/>
      <c r="C32" s="60"/>
      <c r="D32" s="60"/>
      <c r="E32" s="60"/>
    </row>
    <row r="33" spans="1:5" ht="38.25">
      <c r="A33" s="69" t="s">
        <v>85</v>
      </c>
      <c r="B33" s="71" t="s">
        <v>88</v>
      </c>
      <c r="C33" s="74">
        <f>C23+C29</f>
        <v>0</v>
      </c>
      <c r="D33" s="50">
        <v>36</v>
      </c>
      <c r="E33" s="50" t="s">
        <v>78</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22"/>
  <sheetViews>
    <sheetView zoomScalePageLayoutView="0" workbookViewId="0" topLeftCell="A2">
      <selection activeCell="A2" sqref="A2:E22"/>
    </sheetView>
  </sheetViews>
  <sheetFormatPr defaultColWidth="9.140625" defaultRowHeight="12.75"/>
  <cols>
    <col min="1" max="1" width="19.421875" style="0" customWidth="1"/>
    <col min="2" max="2" width="33.140625" style="0" customWidth="1"/>
    <col min="3" max="3" width="13.7109375" style="0" customWidth="1"/>
    <col min="5" max="5" width="11.140625" style="0" customWidth="1"/>
  </cols>
  <sheetData>
    <row r="1" ht="27">
      <c r="A1" s="15" t="s">
        <v>39</v>
      </c>
    </row>
    <row r="2" ht="27">
      <c r="A2" s="15" t="s">
        <v>42</v>
      </c>
    </row>
    <row r="3" ht="18">
      <c r="A3" s="47" t="s">
        <v>43</v>
      </c>
    </row>
    <row r="4" ht="18">
      <c r="A4" s="47" t="s">
        <v>32</v>
      </c>
    </row>
    <row r="5" ht="18">
      <c r="A5" s="47"/>
    </row>
    <row r="7" spans="1:2" ht="23.25">
      <c r="A7" s="46" t="s">
        <v>102</v>
      </c>
      <c r="B7" s="46"/>
    </row>
    <row r="8" ht="23.25">
      <c r="B8" s="46" t="s">
        <v>101</v>
      </c>
    </row>
    <row r="10" spans="1:5" ht="25.5">
      <c r="A10" s="10" t="s">
        <v>2</v>
      </c>
      <c r="B10" s="10"/>
      <c r="C10" s="10" t="s">
        <v>13</v>
      </c>
      <c r="D10" s="10" t="s">
        <v>8</v>
      </c>
      <c r="E10" s="10" t="s">
        <v>14</v>
      </c>
    </row>
    <row r="11" spans="1:5" ht="25.5">
      <c r="A11" s="50">
        <v>5.1</v>
      </c>
      <c r="B11" s="70" t="s">
        <v>95</v>
      </c>
      <c r="C11" s="74">
        <f>'Step 2'!C13</f>
        <v>0</v>
      </c>
      <c r="D11" s="50">
        <v>160</v>
      </c>
      <c r="E11" s="50" t="s">
        <v>30</v>
      </c>
    </row>
    <row r="12" spans="1:5" ht="25.5">
      <c r="A12" s="50">
        <v>5.2</v>
      </c>
      <c r="B12" s="70" t="s">
        <v>96</v>
      </c>
      <c r="C12" s="74">
        <f>'Step 4'!C33</f>
        <v>0</v>
      </c>
      <c r="D12" s="50">
        <v>36</v>
      </c>
      <c r="E12" s="50" t="s">
        <v>78</v>
      </c>
    </row>
    <row r="13" spans="1:5" ht="25.5">
      <c r="A13" s="50">
        <v>5.3</v>
      </c>
      <c r="B13" s="70" t="s">
        <v>153</v>
      </c>
      <c r="C13" s="74" t="e">
        <f>C11/C12</f>
        <v>#DIV/0!</v>
      </c>
      <c r="D13" s="50">
        <v>4.4</v>
      </c>
      <c r="E13" s="50" t="s">
        <v>100</v>
      </c>
    </row>
    <row r="17" spans="1:2" ht="23.25">
      <c r="A17" s="46" t="s">
        <v>103</v>
      </c>
      <c r="B17" s="46"/>
    </row>
    <row r="19" spans="1:4" ht="25.5">
      <c r="A19" s="10" t="s">
        <v>91</v>
      </c>
      <c r="B19" s="10"/>
      <c r="C19" s="10" t="s">
        <v>13</v>
      </c>
      <c r="D19" s="10" t="s">
        <v>8</v>
      </c>
    </row>
    <row r="20" spans="1:4" ht="12.75">
      <c r="A20" s="48" t="s">
        <v>92</v>
      </c>
      <c r="B20" s="48" t="s">
        <v>97</v>
      </c>
      <c r="C20" s="74" t="e">
        <f>C13/'Step 3'!C29*24000</f>
        <v>#DIV/0!</v>
      </c>
      <c r="D20" s="63">
        <v>42240</v>
      </c>
    </row>
    <row r="21" spans="1:4" ht="12.75">
      <c r="A21" s="48" t="s">
        <v>93</v>
      </c>
      <c r="B21" s="48" t="s">
        <v>99</v>
      </c>
      <c r="C21" s="74" t="e">
        <f>C13/'Step 3'!C29*0.88</f>
        <v>#DIV/0!</v>
      </c>
      <c r="D21" s="50">
        <v>1.55</v>
      </c>
    </row>
    <row r="22" spans="1:4" ht="12.75">
      <c r="A22" s="48" t="s">
        <v>94</v>
      </c>
      <c r="B22" s="48" t="s">
        <v>98</v>
      </c>
      <c r="C22" s="74" t="e">
        <f>C13/'Step 3'!C29*100</f>
        <v>#DIV/0!</v>
      </c>
      <c r="D22" s="50">
        <v>176</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F21"/>
    </sheetView>
  </sheetViews>
  <sheetFormatPr defaultColWidth="9.140625" defaultRowHeight="12.75"/>
  <cols>
    <col min="1" max="1" width="6.8515625" style="0" customWidth="1"/>
    <col min="2" max="2" width="23.421875" style="0" customWidth="1"/>
    <col min="3" max="3" width="13.28125" style="0" customWidth="1"/>
    <col min="4" max="4" width="14.00390625" style="0" customWidth="1"/>
    <col min="5" max="5" width="12.57421875" style="0" customWidth="1"/>
    <col min="6" max="6" width="13.28125" style="0" customWidth="1"/>
  </cols>
  <sheetData>
    <row r="1" ht="27">
      <c r="A1" s="15" t="s">
        <v>39</v>
      </c>
    </row>
    <row r="2" ht="27">
      <c r="A2" s="15" t="s">
        <v>42</v>
      </c>
    </row>
    <row r="3" ht="18">
      <c r="A3" s="47" t="s">
        <v>43</v>
      </c>
    </row>
    <row r="4" ht="18">
      <c r="A4" s="47" t="s">
        <v>32</v>
      </c>
    </row>
    <row r="6" ht="23.25">
      <c r="B6" s="46" t="s">
        <v>113</v>
      </c>
    </row>
    <row r="7" ht="23.25">
      <c r="B7" s="46" t="s">
        <v>114</v>
      </c>
    </row>
    <row r="10" ht="13.5" thickBot="1"/>
    <row r="11" spans="2:6" ht="12.75">
      <c r="B11" s="105"/>
      <c r="C11" s="106" t="s">
        <v>148</v>
      </c>
      <c r="D11" s="107"/>
      <c r="E11" s="107"/>
      <c r="F11" s="108"/>
    </row>
    <row r="12" spans="2:6" ht="38.25">
      <c r="B12" s="109"/>
      <c r="C12" s="110" t="s">
        <v>107</v>
      </c>
      <c r="D12" s="110" t="s">
        <v>108</v>
      </c>
      <c r="E12" s="110" t="s">
        <v>110</v>
      </c>
      <c r="F12" s="111" t="s">
        <v>109</v>
      </c>
    </row>
    <row r="13" spans="1:6" ht="12.75">
      <c r="A13" s="72"/>
      <c r="B13" s="103" t="s">
        <v>104</v>
      </c>
      <c r="C13" s="79" t="s">
        <v>111</v>
      </c>
      <c r="D13" s="78"/>
      <c r="E13" s="78"/>
      <c r="F13" s="84"/>
    </row>
    <row r="14" spans="1:6" ht="12.75">
      <c r="A14" s="72"/>
      <c r="B14" s="89" t="s">
        <v>105</v>
      </c>
      <c r="C14" s="77">
        <v>8</v>
      </c>
      <c r="D14" s="77">
        <v>3</v>
      </c>
      <c r="E14" s="77">
        <v>1</v>
      </c>
      <c r="F14" s="90">
        <v>13</v>
      </c>
    </row>
    <row r="15" spans="1:6" ht="12.75">
      <c r="A15" s="72"/>
      <c r="B15" s="104" t="s">
        <v>106</v>
      </c>
      <c r="C15" s="78" t="s">
        <v>112</v>
      </c>
      <c r="D15" s="78"/>
      <c r="E15" s="78"/>
      <c r="F15" s="84"/>
    </row>
    <row r="16" spans="1:6" ht="12.75">
      <c r="A16" s="76"/>
      <c r="B16" s="91">
        <v>10000</v>
      </c>
      <c r="C16" s="80">
        <v>1.6</v>
      </c>
      <c r="D16" s="80">
        <v>0.6</v>
      </c>
      <c r="E16" s="80">
        <v>0.2</v>
      </c>
      <c r="F16" s="92">
        <v>2.6</v>
      </c>
    </row>
    <row r="17" spans="1:6" ht="12.75">
      <c r="A17" s="76"/>
      <c r="B17" s="91">
        <v>20000</v>
      </c>
      <c r="C17" s="80">
        <v>3.2</v>
      </c>
      <c r="D17" s="80">
        <v>1.2</v>
      </c>
      <c r="E17" s="80">
        <v>0.4</v>
      </c>
      <c r="F17" s="92">
        <v>5.2</v>
      </c>
    </row>
    <row r="18" spans="1:6" ht="12.75">
      <c r="A18" s="76"/>
      <c r="B18" s="91">
        <v>30000</v>
      </c>
      <c r="C18" s="80">
        <v>4.8</v>
      </c>
      <c r="D18" s="80">
        <v>1.8</v>
      </c>
      <c r="E18" s="80">
        <v>0.6</v>
      </c>
      <c r="F18" s="92">
        <v>7.8</v>
      </c>
    </row>
    <row r="19" spans="1:6" ht="12.75">
      <c r="A19" s="76"/>
      <c r="B19" s="91">
        <v>40000</v>
      </c>
      <c r="C19" s="80">
        <v>6.4</v>
      </c>
      <c r="D19" s="80">
        <v>2.4</v>
      </c>
      <c r="E19" s="80">
        <v>0.8</v>
      </c>
      <c r="F19" s="92">
        <v>10.4</v>
      </c>
    </row>
    <row r="20" spans="1:6" ht="12.75">
      <c r="A20" s="76"/>
      <c r="B20" s="91">
        <v>50000</v>
      </c>
      <c r="C20" s="80">
        <v>8</v>
      </c>
      <c r="D20" s="80">
        <v>3</v>
      </c>
      <c r="E20" s="80">
        <v>1</v>
      </c>
      <c r="F20" s="92">
        <v>13</v>
      </c>
    </row>
    <row r="21" spans="1:6" ht="13.5" thickBot="1">
      <c r="A21" s="76"/>
      <c r="B21" s="93">
        <v>60000</v>
      </c>
      <c r="C21" s="94">
        <v>9.6</v>
      </c>
      <c r="D21" s="94">
        <v>3.6</v>
      </c>
      <c r="E21" s="94">
        <v>1.2</v>
      </c>
      <c r="F21" s="95">
        <v>15.6</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G17"/>
    </sheetView>
  </sheetViews>
  <sheetFormatPr defaultColWidth="9.140625" defaultRowHeight="12.75"/>
  <cols>
    <col min="1" max="1" width="6.57421875" style="0" customWidth="1"/>
    <col min="2" max="2" width="13.140625" style="0" customWidth="1"/>
    <col min="3" max="3" width="10.8515625" style="0" customWidth="1"/>
    <col min="4" max="4" width="12.00390625" style="0" customWidth="1"/>
    <col min="5" max="5" width="11.8515625" style="0" customWidth="1"/>
    <col min="6" max="6" width="12.00390625" style="0" customWidth="1"/>
    <col min="7" max="7" width="11.28125" style="0" customWidth="1"/>
  </cols>
  <sheetData>
    <row r="1" ht="27">
      <c r="A1" s="15" t="s">
        <v>39</v>
      </c>
    </row>
    <row r="2" ht="27">
      <c r="A2" s="15" t="s">
        <v>42</v>
      </c>
    </row>
    <row r="3" ht="18">
      <c r="A3" s="47" t="s">
        <v>43</v>
      </c>
    </row>
    <row r="4" ht="18">
      <c r="A4" s="47" t="s">
        <v>32</v>
      </c>
    </row>
    <row r="6" ht="23.25">
      <c r="B6" s="46" t="s">
        <v>126</v>
      </c>
    </row>
    <row r="7" ht="23.25">
      <c r="B7" s="46" t="s">
        <v>127</v>
      </c>
    </row>
    <row r="10" ht="13.5" thickBot="1"/>
    <row r="11" spans="2:7" ht="18">
      <c r="B11" s="112"/>
      <c r="C11" s="113" t="s">
        <v>125</v>
      </c>
      <c r="D11" s="114"/>
      <c r="E11" s="114"/>
      <c r="F11" s="114"/>
      <c r="G11" s="115" t="s">
        <v>124</v>
      </c>
    </row>
    <row r="12" spans="2:7" ht="51">
      <c r="B12" s="116" t="s">
        <v>115</v>
      </c>
      <c r="C12" s="117" t="s">
        <v>116</v>
      </c>
      <c r="D12" s="117" t="s">
        <v>117</v>
      </c>
      <c r="E12" s="117" t="s">
        <v>118</v>
      </c>
      <c r="F12" s="117" t="s">
        <v>119</v>
      </c>
      <c r="G12" s="118" t="s">
        <v>120</v>
      </c>
    </row>
    <row r="13" spans="2:7" ht="12.75">
      <c r="B13" s="82"/>
      <c r="C13" s="83" t="s">
        <v>128</v>
      </c>
      <c r="D13" s="78"/>
      <c r="E13" s="78"/>
      <c r="F13" s="78"/>
      <c r="G13" s="84"/>
    </row>
    <row r="14" spans="2:7" ht="12.75">
      <c r="B14" s="82" t="s">
        <v>121</v>
      </c>
      <c r="C14" s="81">
        <v>80</v>
      </c>
      <c r="D14" s="81">
        <v>60</v>
      </c>
      <c r="E14" s="81">
        <v>10</v>
      </c>
      <c r="F14" s="81">
        <v>100</v>
      </c>
      <c r="G14" s="85">
        <v>100</v>
      </c>
    </row>
    <row r="15" spans="2:7" ht="12.75">
      <c r="B15" s="82" t="s">
        <v>122</v>
      </c>
      <c r="C15" s="81">
        <v>70</v>
      </c>
      <c r="D15" s="81">
        <v>50</v>
      </c>
      <c r="E15" s="81">
        <v>10</v>
      </c>
      <c r="F15" s="81">
        <v>100</v>
      </c>
      <c r="G15" s="85">
        <v>100</v>
      </c>
    </row>
    <row r="16" spans="2:7" ht="13.5" thickBot="1">
      <c r="B16" s="86" t="s">
        <v>123</v>
      </c>
      <c r="C16" s="87">
        <v>60</v>
      </c>
      <c r="D16" s="87">
        <v>40</v>
      </c>
      <c r="E16" s="87">
        <v>10</v>
      </c>
      <c r="F16" s="87">
        <v>100</v>
      </c>
      <c r="G16" s="88">
        <v>100</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19"/>
  <sheetViews>
    <sheetView zoomScalePageLayoutView="0" workbookViewId="0" topLeftCell="A1">
      <selection activeCell="D22" sqref="D22"/>
    </sheetView>
  </sheetViews>
  <sheetFormatPr defaultColWidth="9.140625" defaultRowHeight="12.75"/>
  <cols>
    <col min="1" max="1" width="6.28125" style="0" customWidth="1"/>
    <col min="2" max="2" width="28.00390625" style="0" customWidth="1"/>
    <col min="3" max="3" width="23.140625" style="0" customWidth="1"/>
    <col min="4" max="4" width="25.8515625" style="0" customWidth="1"/>
  </cols>
  <sheetData>
    <row r="1" ht="27">
      <c r="A1" s="15" t="s">
        <v>39</v>
      </c>
    </row>
    <row r="2" ht="27">
      <c r="A2" s="15" t="s">
        <v>42</v>
      </c>
    </row>
    <row r="3" ht="18">
      <c r="A3" s="47" t="s">
        <v>43</v>
      </c>
    </row>
    <row r="4" ht="18">
      <c r="A4" s="47" t="s">
        <v>32</v>
      </c>
    </row>
    <row r="6" ht="23.25">
      <c r="B6" s="46" t="s">
        <v>146</v>
      </c>
    </row>
    <row r="7" ht="23.25">
      <c r="B7" s="46" t="s">
        <v>147</v>
      </c>
    </row>
    <row r="10" ht="13.5" thickBot="1"/>
    <row r="11" spans="2:4" ht="36">
      <c r="B11" s="119" t="s">
        <v>129</v>
      </c>
      <c r="C11" s="120" t="s">
        <v>130</v>
      </c>
      <c r="D11" s="121" t="s">
        <v>131</v>
      </c>
    </row>
    <row r="12" spans="2:4" ht="12.75">
      <c r="B12" s="82"/>
      <c r="C12" s="78"/>
      <c r="D12" s="102" t="s">
        <v>132</v>
      </c>
    </row>
    <row r="13" spans="2:4" ht="12.75">
      <c r="B13" s="96" t="s">
        <v>133</v>
      </c>
      <c r="C13" s="97" t="s">
        <v>56</v>
      </c>
      <c r="D13" s="98" t="s">
        <v>142</v>
      </c>
    </row>
    <row r="14" spans="2:4" ht="12.75">
      <c r="B14" s="96" t="s">
        <v>134</v>
      </c>
      <c r="C14" s="97" t="s">
        <v>56</v>
      </c>
      <c r="D14" s="98" t="s">
        <v>143</v>
      </c>
    </row>
    <row r="15" spans="2:4" ht="38.25">
      <c r="B15" s="96" t="s">
        <v>135</v>
      </c>
      <c r="C15" s="97" t="s">
        <v>56</v>
      </c>
      <c r="D15" s="98" t="s">
        <v>144</v>
      </c>
    </row>
    <row r="16" spans="2:4" ht="25.5">
      <c r="B16" s="96" t="s">
        <v>136</v>
      </c>
      <c r="C16" s="97" t="s">
        <v>140</v>
      </c>
      <c r="D16" s="98" t="s">
        <v>142</v>
      </c>
    </row>
    <row r="17" spans="2:4" ht="12.75">
      <c r="B17" s="96" t="s">
        <v>137</v>
      </c>
      <c r="C17" s="97" t="s">
        <v>141</v>
      </c>
      <c r="D17" s="98" t="s">
        <v>144</v>
      </c>
    </row>
    <row r="18" spans="2:4" ht="12.75">
      <c r="B18" s="96" t="s">
        <v>138</v>
      </c>
      <c r="C18" s="97" t="s">
        <v>141</v>
      </c>
      <c r="D18" s="98" t="s">
        <v>142</v>
      </c>
    </row>
    <row r="19" spans="2:4" ht="13.5" thickBot="1">
      <c r="B19" s="99" t="s">
        <v>139</v>
      </c>
      <c r="C19" s="100" t="s">
        <v>141</v>
      </c>
      <c r="D19" s="101" t="s">
        <v>145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griffith</dc:creator>
  <cp:keywords/>
  <dc:description/>
  <cp:lastModifiedBy>Erik R. Coats</cp:lastModifiedBy>
  <cp:lastPrinted>1998-06-24T16:34:29Z</cp:lastPrinted>
  <dcterms:created xsi:type="dcterms:W3CDTF">1998-06-22T20:53:27Z</dcterms:created>
  <dcterms:modified xsi:type="dcterms:W3CDTF">2007-10-25T16:42:14Z</dcterms:modified>
  <cp:category/>
  <cp:version/>
  <cp:contentType/>
  <cp:contentStatus/>
</cp:coreProperties>
</file>