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<sst xmlns="http://schemas.openxmlformats.org/spreadsheetml/2006/main" count="70" uniqueCount="51">
  <si>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Model Conditions:</t>
  </si>
  <si>
    <t>Initial Speed:</t>
  </si>
  <si>
    <t>mph</t>
  </si>
  <si>
    <t>Initial Density:</t>
  </si>
  <si>
    <t>Final Speed:</t>
  </si>
  <si>
    <t>Final Density:</t>
  </si>
  <si>
    <t>Veh/mile</t>
  </si>
  <si>
    <t>Calculations:</t>
  </si>
  <si>
    <t>ft</t>
  </si>
  <si>
    <t xml:space="preserve">Initial Spacing: </t>
  </si>
  <si>
    <t>Final Spacing:</t>
  </si>
  <si>
    <t>Initial Flow (q):</t>
  </si>
  <si>
    <t>veh/hr</t>
  </si>
  <si>
    <t>Final Flow (q):</t>
  </si>
  <si>
    <t>Velocity of Wave (Vsw):</t>
  </si>
  <si>
    <t>Graph Calculations:</t>
  </si>
  <si>
    <t>Vehicle</t>
  </si>
  <si>
    <t>Position (ft)</t>
  </si>
  <si>
    <t>Initial</t>
  </si>
  <si>
    <t>sec</t>
  </si>
  <si>
    <t>Position</t>
  </si>
  <si>
    <t>Time</t>
  </si>
  <si>
    <t xml:space="preserve">Wave Front Time Between Vehicles: </t>
  </si>
  <si>
    <t xml:space="preserve">Time </t>
  </si>
  <si>
    <t>Time to</t>
  </si>
  <si>
    <t>hit wave</t>
  </si>
  <si>
    <t>(sec)</t>
  </si>
  <si>
    <t>when hit</t>
  </si>
  <si>
    <t>wave (ft)</t>
  </si>
  <si>
    <t>Ending</t>
  </si>
  <si>
    <t>time</t>
  </si>
  <si>
    <t>(ft)</t>
  </si>
  <si>
    <t>Final Spacing Check:</t>
  </si>
  <si>
    <t xml:space="preserve">ft </t>
  </si>
  <si>
    <t>Position of Vehicles for Time-Space Diagram</t>
  </si>
  <si>
    <t>Vehicle 1</t>
  </si>
  <si>
    <t>Vehicle 2</t>
  </si>
  <si>
    <t>Vehicle 3</t>
  </si>
  <si>
    <t>Vehicle 4</t>
  </si>
  <si>
    <t>Vehicle 5</t>
  </si>
  <si>
    <t>Theory &amp; Concepts:</t>
  </si>
  <si>
    <t>Shock Waves</t>
  </si>
  <si>
    <t>If necessary, use your browser's 'back' button to exit.</t>
  </si>
  <si>
    <t>Enter values in the shaded cells</t>
  </si>
  <si>
    <t>and watch the time-space diagram</t>
  </si>
  <si>
    <t>change.  Each line represents one</t>
  </si>
  <si>
    <t xml:space="preserve">vehicle.  The change in slope </t>
  </si>
  <si>
    <t>occurs when the wave reaches</t>
  </si>
  <si>
    <t>each vehicle.</t>
  </si>
  <si>
    <t>Wave Velocity:</t>
  </si>
  <si>
    <t>Wave Position: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</si>
</sst>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b/>
      <sz val="11"/>
      <color indexed="12"/>
      <name val="Arial"/>
      <family val="2"/>
    </font>
    <font>
      <sz val="10.25"/>
      <name val="Arial"/>
      <family val="2"/>
    </font>
    <font>
      <sz val="18.5"/>
      <name val="Arial"/>
      <family val="0"/>
    </font>
    <font>
      <sz val="12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Time-Space Diagram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375"/>
          <c:w val="0.903"/>
          <c:h val="0.82375"/>
        </c:manualLayout>
      </c:layout>
      <c:scatterChart>
        <c:scatterStyle val="smooth"/>
        <c:varyColors val="0"/>
        <c:ser>
          <c:idx val="0"/>
          <c:order val="0"/>
          <c:tx>
            <c:v>One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Sheet1!$B$51:$B$53</c:f>
              <c:numCache/>
            </c:numRef>
          </c:xVal>
          <c:yVal>
            <c:numRef>
              <c:f>Sheet1!$C$51:$C$53</c:f>
              <c:numCache/>
            </c:numRef>
          </c:yVal>
          <c:smooth val="1"/>
        </c:ser>
        <c:ser>
          <c:idx val="1"/>
          <c:order val="1"/>
          <c:tx>
            <c:v>Two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Sheet1!$D$51:$D$53</c:f>
              <c:numCache/>
            </c:numRef>
          </c:xVal>
          <c:yVal>
            <c:numRef>
              <c:f>Sheet1!$E$51:$E$53</c:f>
              <c:numCache/>
            </c:numRef>
          </c:yVal>
          <c:smooth val="1"/>
        </c:ser>
        <c:ser>
          <c:idx val="2"/>
          <c:order val="2"/>
          <c:tx>
            <c:v>Three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Sheet1!$F$51:$F$53</c:f>
              <c:numCache/>
            </c:numRef>
          </c:xVal>
          <c:yVal>
            <c:numRef>
              <c:f>Sheet1!$G$51:$G$53</c:f>
              <c:numCache/>
            </c:numRef>
          </c:yVal>
          <c:smooth val="1"/>
        </c:ser>
        <c:ser>
          <c:idx val="3"/>
          <c:order val="3"/>
          <c:tx>
            <c:v>Four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Sheet1!$H$51:$H$53</c:f>
              <c:numCache/>
            </c:numRef>
          </c:xVal>
          <c:yVal>
            <c:numRef>
              <c:f>Sheet1!$I$51:$I$53</c:f>
              <c:numCache/>
            </c:numRef>
          </c:yVal>
          <c:smooth val="1"/>
        </c:ser>
        <c:ser>
          <c:idx val="4"/>
          <c:order val="4"/>
          <c:tx>
            <c:v>Five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Sheet1!$J$51:$J$53</c:f>
              <c:numCache/>
            </c:numRef>
          </c:xVal>
          <c:yVal>
            <c:numRef>
              <c:f>Sheet1!$K$51:$K$53</c:f>
              <c:numCache/>
            </c:numRef>
          </c:yVal>
          <c:smooth val="1"/>
        </c:ser>
        <c:ser>
          <c:idx val="5"/>
          <c:order val="5"/>
          <c:tx>
            <c:v>Shock Wave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Sheet1!$I$42:$I$43</c:f>
              <c:numCache/>
            </c:numRef>
          </c:xVal>
          <c:yVal>
            <c:numRef>
              <c:f>Sheet1!$J$42:$J$43</c:f>
              <c:numCache/>
            </c:numRef>
          </c:yVal>
          <c:smooth val="1"/>
        </c:ser>
        <c:axId val="65028313"/>
        <c:axId val="48383906"/>
      </c:scatterChart>
      <c:valAx>
        <c:axId val="6502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383906"/>
        <c:crosses val="autoZero"/>
        <c:crossBetween val="midCat"/>
        <c:dispUnits/>
      </c:valAx>
      <c:valAx>
        <c:axId val="4838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Position (ft) from Origin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028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975"/>
          <c:y val="0.159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66675</xdr:rowOff>
    </xdr:from>
    <xdr:to>
      <xdr:col>11</xdr:col>
      <xdr:colOff>495300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647950" y="619125"/>
        <a:ext cx="4505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7109375" style="0" customWidth="1"/>
    <col min="3" max="3" width="10.421875" style="0" customWidth="1"/>
    <col min="4" max="4" width="8.57421875" style="0" customWidth="1"/>
  </cols>
  <sheetData>
    <row r="2" spans="2:6" ht="15.75">
      <c r="B2" s="6" t="s">
        <v>40</v>
      </c>
      <c r="F2" t="s">
        <v>42</v>
      </c>
    </row>
    <row r="3" ht="15">
      <c r="B3" s="7" t="s">
        <v>41</v>
      </c>
    </row>
    <row r="5" ht="12.75">
      <c r="B5" t="s">
        <v>43</v>
      </c>
    </row>
    <row r="6" ht="12.75">
      <c r="B6" t="s">
        <v>44</v>
      </c>
    </row>
    <row r="7" ht="12.75">
      <c r="B7" t="s">
        <v>45</v>
      </c>
    </row>
    <row r="8" ht="12.75">
      <c r="B8" t="s">
        <v>46</v>
      </c>
    </row>
    <row r="9" ht="12.75">
      <c r="B9" t="s">
        <v>47</v>
      </c>
    </row>
    <row r="10" ht="12.75">
      <c r="B10" t="s">
        <v>48</v>
      </c>
    </row>
    <row r="14" spans="2:4" ht="13.5" thickBot="1">
      <c r="B14" s="8" t="s">
        <v>0</v>
      </c>
      <c r="C14" s="9"/>
      <c r="D14" s="9"/>
    </row>
    <row r="15" spans="2:4" ht="12.75">
      <c r="B15" s="2" t="s">
        <v>1</v>
      </c>
      <c r="C15" s="10">
        <v>30</v>
      </c>
      <c r="D15" t="s">
        <v>2</v>
      </c>
    </row>
    <row r="16" spans="2:4" ht="12.75">
      <c r="B16" s="2" t="s">
        <v>3</v>
      </c>
      <c r="C16" s="11">
        <v>80</v>
      </c>
      <c r="D16" t="s">
        <v>6</v>
      </c>
    </row>
    <row r="17" spans="2:3" ht="12.75">
      <c r="B17" s="2"/>
      <c r="C17" s="4"/>
    </row>
    <row r="18" spans="2:4" ht="12.75">
      <c r="B18" s="2" t="s">
        <v>4</v>
      </c>
      <c r="C18" s="11">
        <v>10</v>
      </c>
      <c r="D18" t="s">
        <v>2</v>
      </c>
    </row>
    <row r="19" spans="2:4" ht="12.75">
      <c r="B19" s="2" t="s">
        <v>5</v>
      </c>
      <c r="C19" s="11">
        <v>180</v>
      </c>
      <c r="D19" t="s">
        <v>6</v>
      </c>
    </row>
    <row r="20" ht="12.75">
      <c r="C20" s="4"/>
    </row>
    <row r="21" spans="2:4" ht="12.75">
      <c r="B21" s="2" t="s">
        <v>49</v>
      </c>
      <c r="C21" s="3">
        <f>D31</f>
        <v>-6</v>
      </c>
      <c r="D21" t="s">
        <v>2</v>
      </c>
    </row>
    <row r="22" spans="2:3" ht="12.75">
      <c r="B22" s="2"/>
      <c r="C22" s="4"/>
    </row>
    <row r="26" ht="12.75">
      <c r="B26" s="1" t="s">
        <v>7</v>
      </c>
    </row>
    <row r="27" spans="3:5" ht="12.75">
      <c r="C27" s="2" t="s">
        <v>9</v>
      </c>
      <c r="D27" s="3">
        <f>5280/$C$16</f>
        <v>66</v>
      </c>
      <c r="E27" t="s">
        <v>8</v>
      </c>
    </row>
    <row r="28" spans="3:5" ht="12.75">
      <c r="C28" s="2" t="s">
        <v>10</v>
      </c>
      <c r="D28" s="3">
        <f>5280/$C$19</f>
        <v>29.333333333333332</v>
      </c>
      <c r="E28" t="s">
        <v>8</v>
      </c>
    </row>
    <row r="29" spans="3:5" ht="12.75">
      <c r="C29" s="2" t="s">
        <v>11</v>
      </c>
      <c r="D29" s="3">
        <f>C15*C16</f>
        <v>2400</v>
      </c>
      <c r="E29" t="s">
        <v>12</v>
      </c>
    </row>
    <row r="30" spans="3:5" ht="12.75">
      <c r="C30" s="2" t="s">
        <v>13</v>
      </c>
      <c r="D30" s="3">
        <f>C18*C19</f>
        <v>1800</v>
      </c>
      <c r="E30" t="s">
        <v>12</v>
      </c>
    </row>
    <row r="31" spans="3:5" ht="12.75">
      <c r="C31" s="2" t="s">
        <v>14</v>
      </c>
      <c r="D31" s="3">
        <f>(D29-D30)/(C16-C19)</f>
        <v>-6</v>
      </c>
      <c r="E31" t="s">
        <v>2</v>
      </c>
    </row>
    <row r="33" ht="12.75">
      <c r="B33" s="1" t="s">
        <v>15</v>
      </c>
    </row>
    <row r="35" spans="4:6" ht="12.75">
      <c r="D35" s="2" t="s">
        <v>22</v>
      </c>
      <c r="E35" s="3">
        <f>D27/(($C$15-$D$31)*1.46666)</f>
        <v>1.2500056818440082</v>
      </c>
      <c r="F35" t="s">
        <v>19</v>
      </c>
    </row>
    <row r="36" ht="12.75">
      <c r="D36" s="4"/>
    </row>
    <row r="37" spans="4:7" ht="12.75">
      <c r="D37" s="4" t="s">
        <v>24</v>
      </c>
      <c r="E37" s="4" t="s">
        <v>20</v>
      </c>
      <c r="F37" s="4" t="s">
        <v>29</v>
      </c>
      <c r="G37" s="4" t="s">
        <v>29</v>
      </c>
    </row>
    <row r="38" spans="3:7" ht="12.75">
      <c r="C38" s="4" t="s">
        <v>18</v>
      </c>
      <c r="D38" s="4" t="s">
        <v>25</v>
      </c>
      <c r="E38" s="4" t="s">
        <v>27</v>
      </c>
      <c r="F38" s="4" t="s">
        <v>30</v>
      </c>
      <c r="G38" s="4" t="s">
        <v>20</v>
      </c>
    </row>
    <row r="39" spans="2:7" ht="12.75">
      <c r="B39" s="4" t="s">
        <v>16</v>
      </c>
      <c r="C39" s="4" t="s">
        <v>17</v>
      </c>
      <c r="D39" s="4" t="s">
        <v>26</v>
      </c>
      <c r="E39" s="4" t="s">
        <v>28</v>
      </c>
      <c r="F39" s="4" t="s">
        <v>26</v>
      </c>
      <c r="G39" s="4" t="s">
        <v>31</v>
      </c>
    </row>
    <row r="40" spans="2:9" ht="12.75">
      <c r="B40" s="4">
        <v>1</v>
      </c>
      <c r="C40" s="4">
        <f>$D$27*B40</f>
        <v>66</v>
      </c>
      <c r="D40" s="3">
        <f>D41+$E$35</f>
        <v>10.000022727376034</v>
      </c>
      <c r="E40" s="3">
        <f>C40+D40*$C$15*1.46666</f>
        <v>505.9990000000001</v>
      </c>
      <c r="F40" s="3">
        <f>D40+5</f>
        <v>15.000022727376034</v>
      </c>
      <c r="G40" s="4">
        <f>E40+(F40-D40)*$C$18*1.466666</f>
        <v>579.3323</v>
      </c>
      <c r="I40" s="1" t="s">
        <v>50</v>
      </c>
    </row>
    <row r="41" spans="2:10" ht="12.75">
      <c r="B41" s="4">
        <v>2</v>
      </c>
      <c r="C41" s="4">
        <f>$D$27*B41</f>
        <v>132</v>
      </c>
      <c r="D41" s="3">
        <f>D42+$E$35</f>
        <v>8.750017045532026</v>
      </c>
      <c r="E41" s="3">
        <f>C41+D41*$C$15*1.46666</f>
        <v>516.999</v>
      </c>
      <c r="F41" s="3">
        <f>$F$40</f>
        <v>15.000022727376034</v>
      </c>
      <c r="G41" s="4">
        <f>E41+(F41-D41)*$C$18*1.466666</f>
        <v>608.6657083336743</v>
      </c>
      <c r="I41" s="4" t="s">
        <v>30</v>
      </c>
      <c r="J41" s="4" t="s">
        <v>20</v>
      </c>
    </row>
    <row r="42" spans="2:10" ht="12.75">
      <c r="B42" s="4">
        <v>3</v>
      </c>
      <c r="C42" s="4">
        <f>$D$27*B42</f>
        <v>198</v>
      </c>
      <c r="D42" s="3">
        <f>D43+$E$35</f>
        <v>7.500011363688017</v>
      </c>
      <c r="E42" s="3">
        <f>C42+D42*$C$15*1.46666</f>
        <v>527.999</v>
      </c>
      <c r="F42" s="3">
        <f>$F$40</f>
        <v>15.000022727376034</v>
      </c>
      <c r="G42" s="4">
        <f>E42+(F42-D42)*$C$18*1.466666</f>
        <v>637.9991166673485</v>
      </c>
      <c r="I42" s="3">
        <v>0</v>
      </c>
      <c r="J42" s="3">
        <f>E44-D31*1.46666*D44</f>
        <v>593.9988000000001</v>
      </c>
    </row>
    <row r="43" spans="2:10" ht="12.75">
      <c r="B43" s="4">
        <v>4</v>
      </c>
      <c r="C43" s="4">
        <f>$D$27*B43</f>
        <v>264</v>
      </c>
      <c r="D43" s="3">
        <f>D44+$E$35</f>
        <v>6.250005681844009</v>
      </c>
      <c r="E43" s="3">
        <f>C43+D43*$C$15*1.46666</f>
        <v>538.999</v>
      </c>
      <c r="F43" s="3">
        <f>$F$40</f>
        <v>15.000022727376034</v>
      </c>
      <c r="G43" s="4">
        <f>E43+(F43-D43)*$C$18*1.466666</f>
        <v>667.3325250010228</v>
      </c>
      <c r="I43" s="3">
        <v>4.5</v>
      </c>
      <c r="J43" s="3">
        <f>J42+D31*1.46666*I43</f>
        <v>554.39898</v>
      </c>
    </row>
    <row r="44" spans="2:7" ht="12.75">
      <c r="B44" s="4">
        <v>5</v>
      </c>
      <c r="C44" s="4">
        <f>$D$27*B44</f>
        <v>330</v>
      </c>
      <c r="D44" s="3">
        <v>5</v>
      </c>
      <c r="E44" s="3">
        <f>C44+D44*$C$15*1.46666</f>
        <v>549.999</v>
      </c>
      <c r="F44" s="3">
        <f>$F$40</f>
        <v>15.000022727376034</v>
      </c>
      <c r="G44" s="4">
        <f>E44+(F44-D44)*$C$18*1.466666</f>
        <v>696.665933334697</v>
      </c>
    </row>
    <row r="45" spans="2:7" ht="12.75">
      <c r="B45" s="4"/>
      <c r="C45" s="4"/>
      <c r="D45" s="4"/>
      <c r="E45" s="4"/>
      <c r="F45" s="4"/>
      <c r="G45" s="4"/>
    </row>
    <row r="46" spans="2:8" ht="12.75">
      <c r="B46" s="4"/>
      <c r="C46" s="4"/>
      <c r="D46" s="4"/>
      <c r="E46" s="4"/>
      <c r="F46" s="2" t="s">
        <v>32</v>
      </c>
      <c r="G46" s="3">
        <f>G44-G43</f>
        <v>29.333408333674242</v>
      </c>
      <c r="H46" t="s">
        <v>33</v>
      </c>
    </row>
    <row r="47" spans="2:7" ht="12.75">
      <c r="B47" s="4"/>
      <c r="C47" s="4"/>
      <c r="D47" s="4"/>
      <c r="E47" s="4"/>
      <c r="F47" s="4"/>
      <c r="G47" s="4"/>
    </row>
    <row r="48" spans="2:7" ht="12.75">
      <c r="B48" s="5" t="s">
        <v>34</v>
      </c>
      <c r="C48" s="4"/>
      <c r="D48" s="4"/>
      <c r="E48" s="4"/>
      <c r="F48" s="4"/>
      <c r="G48" s="4"/>
    </row>
    <row r="49" spans="2:10" ht="12.75">
      <c r="B49" s="4" t="s">
        <v>35</v>
      </c>
      <c r="C49" s="4"/>
      <c r="D49" s="4" t="s">
        <v>36</v>
      </c>
      <c r="E49" s="4"/>
      <c r="F49" s="4" t="s">
        <v>37</v>
      </c>
      <c r="G49" s="4"/>
      <c r="H49" t="s">
        <v>38</v>
      </c>
      <c r="J49" t="s">
        <v>39</v>
      </c>
    </row>
    <row r="50" spans="2:11" ht="12.75">
      <c r="B50" s="4" t="s">
        <v>21</v>
      </c>
      <c r="C50" s="4" t="s">
        <v>20</v>
      </c>
      <c r="D50" s="4" t="s">
        <v>21</v>
      </c>
      <c r="E50" s="4" t="s">
        <v>20</v>
      </c>
      <c r="F50" s="4" t="s">
        <v>21</v>
      </c>
      <c r="G50" s="4" t="s">
        <v>20</v>
      </c>
      <c r="H50" s="4" t="s">
        <v>21</v>
      </c>
      <c r="I50" s="4" t="s">
        <v>20</v>
      </c>
      <c r="J50" s="4" t="s">
        <v>23</v>
      </c>
      <c r="K50" s="4" t="s">
        <v>20</v>
      </c>
    </row>
    <row r="51" spans="2:11" ht="12.75">
      <c r="B51" s="3">
        <v>0</v>
      </c>
      <c r="C51" s="3">
        <f>C40</f>
        <v>66</v>
      </c>
      <c r="D51" s="3">
        <v>0</v>
      </c>
      <c r="E51" s="3">
        <f>C41</f>
        <v>132</v>
      </c>
      <c r="F51" s="3">
        <v>0</v>
      </c>
      <c r="G51" s="3">
        <f>C42</f>
        <v>198</v>
      </c>
      <c r="H51" s="3">
        <v>0</v>
      </c>
      <c r="I51" s="3">
        <f>C43</f>
        <v>264</v>
      </c>
      <c r="J51" s="3">
        <v>0</v>
      </c>
      <c r="K51" s="3">
        <f>C44</f>
        <v>330</v>
      </c>
    </row>
    <row r="52" spans="2:11" ht="12.75">
      <c r="B52" s="3">
        <f>D40</f>
        <v>10.000022727376034</v>
      </c>
      <c r="C52" s="3">
        <f>E40</f>
        <v>505.9990000000001</v>
      </c>
      <c r="D52" s="3">
        <f>D41</f>
        <v>8.750017045532026</v>
      </c>
      <c r="E52" s="3">
        <f>E41</f>
        <v>516.999</v>
      </c>
      <c r="F52" s="3">
        <f>D42</f>
        <v>7.500011363688017</v>
      </c>
      <c r="G52" s="3">
        <f>E42</f>
        <v>527.999</v>
      </c>
      <c r="H52" s="3">
        <f>D43</f>
        <v>6.250005681844009</v>
      </c>
      <c r="I52" s="3">
        <f>E43</f>
        <v>538.999</v>
      </c>
      <c r="J52" s="3">
        <f>D44</f>
        <v>5</v>
      </c>
      <c r="K52" s="3">
        <f>E44</f>
        <v>549.999</v>
      </c>
    </row>
    <row r="53" spans="2:11" ht="12.75">
      <c r="B53" s="3">
        <f>F40</f>
        <v>15.000022727376034</v>
      </c>
      <c r="C53" s="3">
        <f>G40</f>
        <v>579.3323</v>
      </c>
      <c r="D53" s="3">
        <f>F41</f>
        <v>15.000022727376034</v>
      </c>
      <c r="E53" s="3">
        <f>G41</f>
        <v>608.6657083336743</v>
      </c>
      <c r="F53" s="3">
        <f>F42</f>
        <v>15.000022727376034</v>
      </c>
      <c r="G53" s="3">
        <f>G42</f>
        <v>637.9991166673485</v>
      </c>
      <c r="H53" s="3">
        <f>F43</f>
        <v>15.000022727376034</v>
      </c>
      <c r="I53" s="3">
        <f>G43</f>
        <v>667.3325250010228</v>
      </c>
      <c r="J53" s="3">
        <f>F44</f>
        <v>15.000022727376034</v>
      </c>
      <c r="K53" s="3">
        <f>G44</f>
        <v>696.665933334697</v>
      </c>
    </row>
    <row r="54" spans="2:7" ht="12.75">
      <c r="B54" s="3"/>
      <c r="C54" s="4"/>
      <c r="D54" s="4"/>
      <c r="E54" s="4"/>
      <c r="F54" s="4"/>
      <c r="G54" s="4"/>
    </row>
    <row r="55" spans="2:7" ht="12.75">
      <c r="B55" s="3"/>
      <c r="C55" s="4"/>
      <c r="D55" s="4"/>
      <c r="E55" s="4"/>
      <c r="F55" s="4"/>
      <c r="G55" s="4"/>
    </row>
    <row r="56" spans="2:7" ht="12.75">
      <c r="B56" s="3"/>
      <c r="C56" s="4"/>
      <c r="D56" s="4"/>
      <c r="E56" s="4"/>
      <c r="F56" s="4"/>
      <c r="G56" s="4"/>
    </row>
    <row r="57" spans="2:7" ht="12.75">
      <c r="B57" s="3"/>
      <c r="C57" s="4"/>
      <c r="D57" s="4"/>
      <c r="E57" s="4"/>
      <c r="F57" s="4"/>
      <c r="G57" s="4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1999-06-09T19:48:23Z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