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-270" windowWidth="24735" windowHeight="12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B11"/>
  <c r="C10"/>
  <c r="B10"/>
  <c r="F8"/>
  <c r="E8"/>
  <c r="D8"/>
  <c r="F7"/>
  <c r="E7"/>
  <c r="D7"/>
  <c r="F6"/>
  <c r="E6"/>
  <c r="D6"/>
  <c r="F5"/>
  <c r="E5"/>
  <c r="E10" s="1"/>
  <c r="C14" s="1"/>
  <c r="D5"/>
  <c r="F4"/>
  <c r="F10" s="1"/>
  <c r="C15" s="1"/>
  <c r="E4"/>
  <c r="D4"/>
  <c r="D10" s="1"/>
  <c r="C13" s="1"/>
  <c r="C18" l="1"/>
  <c r="C19" s="1"/>
  <c r="C27" s="1"/>
  <c r="C20" l="1"/>
  <c r="C28" l="1"/>
  <c r="C29" s="1"/>
  <c r="C22"/>
  <c r="C21"/>
</calcChain>
</file>

<file path=xl/sharedStrings.xml><?xml version="1.0" encoding="utf-8"?>
<sst xmlns="http://schemas.openxmlformats.org/spreadsheetml/2006/main" count="29" uniqueCount="28">
  <si>
    <t>mM</t>
  </si>
  <si>
    <t>uA</t>
  </si>
  <si>
    <t>x</t>
  </si>
  <si>
    <t>y</t>
  </si>
  <si>
    <t>n</t>
  </si>
  <si>
    <t>x^2</t>
  </si>
  <si>
    <t>y^2</t>
  </si>
  <si>
    <t>xy</t>
  </si>
  <si>
    <t>sum</t>
  </si>
  <si>
    <t>avg</t>
  </si>
  <si>
    <t>Sxx</t>
  </si>
  <si>
    <t>Syy</t>
  </si>
  <si>
    <t>Sxy</t>
  </si>
  <si>
    <t>m =</t>
  </si>
  <si>
    <t>b =</t>
  </si>
  <si>
    <t>Sr =</t>
  </si>
  <si>
    <t>Sm =</t>
  </si>
  <si>
    <t>Sb =</t>
  </si>
  <si>
    <t>enter Unk</t>
  </si>
  <si>
    <t>y-unk =</t>
  </si>
  <si>
    <t># determ.</t>
  </si>
  <si>
    <t>M =</t>
  </si>
  <si>
    <t>x - unk =</t>
  </si>
  <si>
    <t>Sc =</t>
  </si>
  <si>
    <t>%Sc =</t>
  </si>
  <si>
    <t>%</t>
  </si>
  <si>
    <t>[unk]</t>
  </si>
  <si>
    <t>Voltammetry Problem 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</si>
</sst>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Sheet1!$I$22</c:f>
              <c:strCache>
                <c:ptCount val="1"/>
                <c:pt idx="0">
                  <c:v>uA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Sheet1!$H$23:$H$27</c:f>
              <c:numCache>
                <c:formatCode>General</c:formatCode>
                <c:ptCount val="5"/>
                <c:pt idx="0">
                  <c:v>9.5000000000000001E-2</c:v>
                </c:pt>
                <c:pt idx="1">
                  <c:v>0.19800000000000001</c:v>
                </c:pt>
                <c:pt idx="2">
                  <c:v>0.40300000000000002</c:v>
                </c:pt>
                <c:pt idx="3">
                  <c:v>0.59399999999999997</c:v>
                </c:pt>
                <c:pt idx="4">
                  <c:v>0.98899999999999999</c:v>
                </c:pt>
              </c:numCache>
            </c:numRef>
          </c:xVal>
          <c:yVal>
            <c:numRef>
              <c:f>Sheet1!$I$23:$I$27</c:f>
              <c:numCache>
                <c:formatCode>General</c:formatCode>
                <c:ptCount val="5"/>
                <c:pt idx="0">
                  <c:v>6.64</c:v>
                </c:pt>
                <c:pt idx="1">
                  <c:v>13.29</c:v>
                </c:pt>
                <c:pt idx="2">
                  <c:v>26.44</c:v>
                </c:pt>
                <c:pt idx="3">
                  <c:v>45.49</c:v>
                </c:pt>
                <c:pt idx="4">
                  <c:v>60.11</c:v>
                </c:pt>
              </c:numCache>
            </c:numRef>
          </c:yVal>
        </c:ser>
        <c:axId val="86139648"/>
        <c:axId val="78617600"/>
      </c:scatterChart>
      <c:valAx>
        <c:axId val="86139648"/>
        <c:scaling>
          <c:orientation val="minMax"/>
        </c:scaling>
        <c:axPos val="b"/>
        <c:numFmt formatCode="General" sourceLinked="1"/>
        <c:tickLblPos val="nextTo"/>
        <c:crossAx val="78617600"/>
        <c:crosses val="autoZero"/>
        <c:crossBetween val="midCat"/>
      </c:valAx>
      <c:valAx>
        <c:axId val="78617600"/>
        <c:scaling>
          <c:orientation val="minMax"/>
        </c:scaling>
        <c:axPos val="l"/>
        <c:majorGridlines/>
        <c:numFmt formatCode="General" sourceLinked="1"/>
        <c:tickLblPos val="nextTo"/>
        <c:crossAx val="86139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171450</xdr:rowOff>
    </xdr:from>
    <xdr:to>
      <xdr:col>14</xdr:col>
      <xdr:colOff>333375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22" sqref="H22:I27"/>
    </sheetView>
  </sheetViews>
  <sheetFormatPr defaultRowHeight="15"/>
  <sheetData>
    <row r="1" spans="1:6">
      <c r="A1" t="s">
        <v>27</v>
      </c>
    </row>
    <row r="2" spans="1:6">
      <c r="B2" t="s">
        <v>2</v>
      </c>
      <c r="C2" t="s">
        <v>3</v>
      </c>
    </row>
    <row r="3" spans="1:6">
      <c r="A3" t="s">
        <v>4</v>
      </c>
      <c r="B3" t="s">
        <v>26</v>
      </c>
      <c r="C3" t="s">
        <v>1</v>
      </c>
      <c r="D3" t="s">
        <v>5</v>
      </c>
      <c r="E3" t="s">
        <v>6</v>
      </c>
      <c r="F3" t="s">
        <v>7</v>
      </c>
    </row>
    <row r="4" spans="1:6">
      <c r="A4">
        <v>5</v>
      </c>
      <c r="B4">
        <v>9.5000000000000001E-2</v>
      </c>
      <c r="C4">
        <v>6.64</v>
      </c>
      <c r="D4">
        <f t="shared" ref="D4:E8" si="0">B4^2</f>
        <v>9.025E-3</v>
      </c>
      <c r="E4">
        <f t="shared" si="0"/>
        <v>44.089599999999997</v>
      </c>
      <c r="F4">
        <f>B4*C4</f>
        <v>0.63080000000000003</v>
      </c>
    </row>
    <row r="5" spans="1:6">
      <c r="B5">
        <v>0.19800000000000001</v>
      </c>
      <c r="C5">
        <v>13.29</v>
      </c>
      <c r="D5">
        <f t="shared" si="0"/>
        <v>3.9204000000000003E-2</v>
      </c>
      <c r="E5">
        <f t="shared" si="0"/>
        <v>176.62409999999997</v>
      </c>
      <c r="F5">
        <f>B5*C5</f>
        <v>2.6314199999999999</v>
      </c>
    </row>
    <row r="6" spans="1:6">
      <c r="B6">
        <v>0.40300000000000002</v>
      </c>
      <c r="C6">
        <v>26.44</v>
      </c>
      <c r="D6">
        <f t="shared" si="0"/>
        <v>0.16240900000000003</v>
      </c>
      <c r="E6">
        <f t="shared" si="0"/>
        <v>699.07360000000006</v>
      </c>
      <c r="F6">
        <f>B6*C6</f>
        <v>10.655320000000001</v>
      </c>
    </row>
    <row r="7" spans="1:6">
      <c r="B7">
        <v>0.59399999999999997</v>
      </c>
      <c r="C7">
        <v>45.49</v>
      </c>
      <c r="D7">
        <f t="shared" si="0"/>
        <v>0.35283599999999998</v>
      </c>
      <c r="E7">
        <f t="shared" si="0"/>
        <v>2069.3401000000003</v>
      </c>
      <c r="F7">
        <f>B7*C7</f>
        <v>27.021059999999999</v>
      </c>
    </row>
    <row r="8" spans="1:6">
      <c r="B8">
        <v>0.98899999999999999</v>
      </c>
      <c r="C8">
        <v>60.11</v>
      </c>
      <c r="D8">
        <f t="shared" si="0"/>
        <v>0.97812100000000002</v>
      </c>
      <c r="E8">
        <f t="shared" si="0"/>
        <v>3613.2120999999997</v>
      </c>
      <c r="F8">
        <f>B8*C8</f>
        <v>59.448789999999995</v>
      </c>
    </row>
    <row r="10" spans="1:6">
      <c r="A10" t="s">
        <v>8</v>
      </c>
      <c r="B10">
        <f>SUM(B4:B8)</f>
        <v>2.2789999999999999</v>
      </c>
      <c r="C10">
        <f>SUM(C4:C8)</f>
        <v>151.97000000000003</v>
      </c>
      <c r="D10">
        <f>SUM(D4:D8)</f>
        <v>1.541595</v>
      </c>
      <c r="E10">
        <f>SUM(E4:E8)</f>
        <v>6602.3395</v>
      </c>
      <c r="F10">
        <f>SUM(F4:F8)</f>
        <v>100.38739</v>
      </c>
    </row>
    <row r="11" spans="1:6">
      <c r="A11" t="s">
        <v>9</v>
      </c>
      <c r="B11">
        <f>AVERAGE(B4:B8)</f>
        <v>0.45579999999999998</v>
      </c>
      <c r="C11">
        <f>AVERAGE(C4:C8)</f>
        <v>30.394000000000005</v>
      </c>
    </row>
    <row r="13" spans="1:6">
      <c r="B13" t="s">
        <v>10</v>
      </c>
      <c r="C13">
        <f>D10-(B10^2/$A$4)</f>
        <v>0.50282680000000002</v>
      </c>
    </row>
    <row r="14" spans="1:6">
      <c r="B14" t="s">
        <v>11</v>
      </c>
      <c r="C14">
        <f>E10-(C10^2/$A$4)</f>
        <v>1983.3633199999986</v>
      </c>
    </row>
    <row r="15" spans="1:6">
      <c r="B15" t="s">
        <v>12</v>
      </c>
      <c r="C15">
        <f>F10-(B10*C10/$A$4)</f>
        <v>31.119463999999979</v>
      </c>
    </row>
    <row r="18" spans="1:9">
      <c r="B18" t="s">
        <v>13</v>
      </c>
      <c r="C18">
        <f>C15/C13</f>
        <v>61.889032167736438</v>
      </c>
    </row>
    <row r="19" spans="1:9">
      <c r="B19" t="s">
        <v>14</v>
      </c>
      <c r="C19">
        <f>C11-C18*B11</f>
        <v>2.1849791379457386</v>
      </c>
    </row>
    <row r="20" spans="1:9">
      <c r="B20" t="s">
        <v>15</v>
      </c>
      <c r="C20">
        <f>SQRT((C14-C18^2*C13)/($A$4-2))</f>
        <v>4.3745404124808314</v>
      </c>
    </row>
    <row r="21" spans="1:9">
      <c r="B21" t="s">
        <v>16</v>
      </c>
      <c r="C21">
        <f>SQRT(C20^2/C13)</f>
        <v>6.1691200904747978</v>
      </c>
    </row>
    <row r="22" spans="1:9">
      <c r="B22" t="s">
        <v>17</v>
      </c>
      <c r="C22">
        <f>C20*SQRT(1/($A$4-B10^2/D10))</f>
        <v>3.4254952436624202</v>
      </c>
      <c r="H22" t="s">
        <v>0</v>
      </c>
      <c r="I22" t="s">
        <v>1</v>
      </c>
    </row>
    <row r="23" spans="1:9">
      <c r="H23">
        <v>9.5000000000000001E-2</v>
      </c>
      <c r="I23">
        <v>6.64</v>
      </c>
    </row>
    <row r="24" spans="1:9">
      <c r="A24" t="s">
        <v>18</v>
      </c>
      <c r="B24" t="s">
        <v>19</v>
      </c>
      <c r="C24">
        <v>36.200000000000003</v>
      </c>
      <c r="H24">
        <v>0.19800000000000001</v>
      </c>
      <c r="I24">
        <v>13.29</v>
      </c>
    </row>
    <row r="25" spans="1:9">
      <c r="A25" t="s">
        <v>20</v>
      </c>
      <c r="B25" t="s">
        <v>21</v>
      </c>
      <c r="C25">
        <v>4</v>
      </c>
      <c r="H25">
        <v>0.40300000000000002</v>
      </c>
      <c r="I25">
        <v>26.44</v>
      </c>
    </row>
    <row r="26" spans="1:9">
      <c r="H26">
        <v>0.59399999999999997</v>
      </c>
      <c r="I26">
        <v>45.49</v>
      </c>
    </row>
    <row r="27" spans="1:9">
      <c r="B27" t="s">
        <v>22</v>
      </c>
      <c r="C27">
        <f xml:space="preserve"> (C24-C19)/C18</f>
        <v>0.54961306827135581</v>
      </c>
      <c r="H27">
        <v>0.98899999999999999</v>
      </c>
      <c r="I27">
        <v>60.11</v>
      </c>
    </row>
    <row r="28" spans="1:9">
      <c r="B28" t="s">
        <v>23</v>
      </c>
      <c r="C28">
        <f>(C20/C18)*SQRT((1/C25)+(1/A4)+(C24-C10/A4)^2/(C18^2*C20))</f>
        <v>4.7521883906034318E-2</v>
      </c>
    </row>
    <row r="29" spans="1:9">
      <c r="B29" t="s">
        <v>24</v>
      </c>
      <c r="C29">
        <f>100*C28/C27</f>
        <v>8.6464253944143366</v>
      </c>
      <c r="D29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2008-11-20T16:36:43Z</dcterms:created>
  <dcterms:modified xsi:type="dcterms:W3CDTF">2008-11-20T16:55:39Z</dcterms:modified>
</cp:coreProperties>
</file>