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NTDesktop\ME433\"/>
    </mc:Choice>
  </mc:AlternateContent>
  <xr:revisionPtr revIDLastSave="0" documentId="13_ncr:1_{01F4BD78-05DA-42C9-886C-E7F099A93CEA}" xr6:coauthVersionLast="47" xr6:coauthVersionMax="47" xr10:uidLastSave="{00000000-0000-0000-0000-000000000000}"/>
  <bookViews>
    <workbookView xWindow="1710" yWindow="870" windowWidth="26625" windowHeight="14580" xr2:uid="{F10C00EE-C00E-461D-B1B4-372F92E09716}"/>
  </bookViews>
  <sheets>
    <sheet name="Vehicle Data" sheetId="1" r:id="rId1"/>
    <sheet name="Engine Transmission Tire Data" sheetId="2" r:id="rId2"/>
    <sheet name="Acceler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3" l="1"/>
  <c r="B62" i="3"/>
  <c r="C62" i="3"/>
  <c r="D62" i="3" s="1"/>
  <c r="E62" i="3" s="1"/>
  <c r="B63" i="3" s="1"/>
  <c r="A63" i="3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41" i="3"/>
  <c r="A42" i="3" s="1"/>
  <c r="A43" i="3" s="1"/>
  <c r="A44" i="3" s="1"/>
  <c r="A45" i="3" s="1"/>
  <c r="A46" i="3" s="1"/>
  <c r="A47" i="3" s="1"/>
  <c r="A48" i="3" s="1"/>
  <c r="A49" i="3" s="1"/>
  <c r="A23" i="3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6" i="3"/>
  <c r="A5" i="3"/>
  <c r="D9" i="2"/>
  <c r="D53" i="2" s="1"/>
  <c r="D10" i="2"/>
  <c r="E54" i="2" s="1"/>
  <c r="D11" i="2"/>
  <c r="D12" i="2"/>
  <c r="D13" i="2"/>
  <c r="D8" i="2"/>
  <c r="C52" i="2" s="1"/>
  <c r="B13" i="1"/>
  <c r="B6" i="1"/>
  <c r="C63" i="3" l="1"/>
  <c r="D63" i="3" s="1"/>
  <c r="E63" i="3" s="1"/>
  <c r="B64" i="3" s="1"/>
  <c r="C84" i="2"/>
  <c r="G84" i="2" s="1"/>
  <c r="K84" i="2" s="1"/>
  <c r="G52" i="2"/>
  <c r="K52" i="2" s="1"/>
  <c r="C85" i="2"/>
  <c r="G85" i="2" s="1"/>
  <c r="K85" i="2" s="1"/>
  <c r="E85" i="2"/>
  <c r="I85" i="2" s="1"/>
  <c r="M85" i="2" s="1"/>
  <c r="E84" i="2"/>
  <c r="I84" i="2" s="1"/>
  <c r="M84" i="2" s="1"/>
  <c r="D85" i="2"/>
  <c r="H85" i="2" s="1"/>
  <c r="L85" i="2" s="1"/>
  <c r="D84" i="2"/>
  <c r="H84" i="2" s="1"/>
  <c r="L84" i="2" s="1"/>
  <c r="H53" i="2"/>
  <c r="L53" i="2" s="1"/>
  <c r="I54" i="2"/>
  <c r="M54" i="2" s="1"/>
  <c r="D60" i="2"/>
  <c r="H60" i="2" s="1"/>
  <c r="L60" i="2" s="1"/>
  <c r="C83" i="2"/>
  <c r="D52" i="2"/>
  <c r="H52" i="2" s="1"/>
  <c r="L52" i="2" s="1"/>
  <c r="C75" i="2"/>
  <c r="E77" i="2"/>
  <c r="I77" i="2" s="1"/>
  <c r="M77" i="2" s="1"/>
  <c r="C67" i="2"/>
  <c r="E69" i="2"/>
  <c r="I69" i="2" s="1"/>
  <c r="M69" i="2" s="1"/>
  <c r="C59" i="2"/>
  <c r="E61" i="2"/>
  <c r="I61" i="2" s="1"/>
  <c r="M61" i="2" s="1"/>
  <c r="D51" i="2"/>
  <c r="H51" i="2" s="1"/>
  <c r="L51" i="2" s="1"/>
  <c r="E53" i="2"/>
  <c r="I53" i="2" s="1"/>
  <c r="M53" i="2" s="1"/>
  <c r="D76" i="2"/>
  <c r="H76" i="2" s="1"/>
  <c r="L76" i="2" s="1"/>
  <c r="D68" i="2"/>
  <c r="H68" i="2" s="1"/>
  <c r="L68" i="2" s="1"/>
  <c r="C82" i="2"/>
  <c r="G82" i="2" s="1"/>
  <c r="C74" i="2"/>
  <c r="C66" i="2"/>
  <c r="G66" i="2" s="1"/>
  <c r="K66" i="2" s="1"/>
  <c r="C58" i="2"/>
  <c r="G58" i="2" s="1"/>
  <c r="K58" i="2" s="1"/>
  <c r="D83" i="2"/>
  <c r="H83" i="2" s="1"/>
  <c r="L83" i="2" s="1"/>
  <c r="D75" i="2"/>
  <c r="H75" i="2" s="1"/>
  <c r="L75" i="2" s="1"/>
  <c r="D67" i="2"/>
  <c r="H67" i="2" s="1"/>
  <c r="L67" i="2" s="1"/>
  <c r="D59" i="2"/>
  <c r="H59" i="2" s="1"/>
  <c r="L59" i="2" s="1"/>
  <c r="E51" i="2"/>
  <c r="I51" i="2" s="1"/>
  <c r="M51" i="2" s="1"/>
  <c r="E76" i="2"/>
  <c r="I76" i="2" s="1"/>
  <c r="M76" i="2" s="1"/>
  <c r="E68" i="2"/>
  <c r="I68" i="2" s="1"/>
  <c r="M68" i="2" s="1"/>
  <c r="E60" i="2"/>
  <c r="I60" i="2" s="1"/>
  <c r="M60" i="2" s="1"/>
  <c r="E52" i="2"/>
  <c r="I52" i="2" s="1"/>
  <c r="M52" i="2" s="1"/>
  <c r="C81" i="2"/>
  <c r="C73" i="2"/>
  <c r="C65" i="2"/>
  <c r="C57" i="2"/>
  <c r="D82" i="2"/>
  <c r="H82" i="2" s="1"/>
  <c r="L82" i="2" s="1"/>
  <c r="D74" i="2"/>
  <c r="H74" i="2" s="1"/>
  <c r="L74" i="2" s="1"/>
  <c r="D66" i="2"/>
  <c r="H66" i="2" s="1"/>
  <c r="L66" i="2" s="1"/>
  <c r="D58" i="2"/>
  <c r="H58" i="2" s="1"/>
  <c r="L58" i="2" s="1"/>
  <c r="E83" i="2"/>
  <c r="I83" i="2" s="1"/>
  <c r="M83" i="2" s="1"/>
  <c r="E75" i="2"/>
  <c r="I75" i="2" s="1"/>
  <c r="M75" i="2" s="1"/>
  <c r="E67" i="2"/>
  <c r="I67" i="2" s="1"/>
  <c r="M67" i="2" s="1"/>
  <c r="E59" i="2"/>
  <c r="I59" i="2" s="1"/>
  <c r="M59" i="2" s="1"/>
  <c r="C80" i="2"/>
  <c r="C72" i="2"/>
  <c r="G72" i="2" s="1"/>
  <c r="K72" i="2" s="1"/>
  <c r="C64" i="2"/>
  <c r="C56" i="2"/>
  <c r="D81" i="2"/>
  <c r="H81" i="2" s="1"/>
  <c r="L81" i="2" s="1"/>
  <c r="D73" i="2"/>
  <c r="H73" i="2" s="1"/>
  <c r="L73" i="2" s="1"/>
  <c r="D65" i="2"/>
  <c r="H65" i="2" s="1"/>
  <c r="L65" i="2" s="1"/>
  <c r="D57" i="2"/>
  <c r="H57" i="2" s="1"/>
  <c r="L57" i="2" s="1"/>
  <c r="E82" i="2"/>
  <c r="I82" i="2" s="1"/>
  <c r="M82" i="2" s="1"/>
  <c r="E74" i="2"/>
  <c r="I74" i="2" s="1"/>
  <c r="M74" i="2" s="1"/>
  <c r="E66" i="2"/>
  <c r="I66" i="2" s="1"/>
  <c r="M66" i="2" s="1"/>
  <c r="E58" i="2"/>
  <c r="I58" i="2" s="1"/>
  <c r="M58" i="2" s="1"/>
  <c r="C79" i="2"/>
  <c r="C71" i="2"/>
  <c r="C63" i="2"/>
  <c r="G63" i="2" s="1"/>
  <c r="K63" i="2" s="1"/>
  <c r="C55" i="2"/>
  <c r="G55" i="2" s="1"/>
  <c r="D80" i="2"/>
  <c r="H80" i="2" s="1"/>
  <c r="L80" i="2" s="1"/>
  <c r="D72" i="2"/>
  <c r="H72" i="2" s="1"/>
  <c r="L72" i="2" s="1"/>
  <c r="D64" i="2"/>
  <c r="H64" i="2" s="1"/>
  <c r="L64" i="2" s="1"/>
  <c r="D56" i="2"/>
  <c r="H56" i="2" s="1"/>
  <c r="L56" i="2" s="1"/>
  <c r="E81" i="2"/>
  <c r="I81" i="2" s="1"/>
  <c r="M81" i="2" s="1"/>
  <c r="E73" i="2"/>
  <c r="I73" i="2" s="1"/>
  <c r="M73" i="2" s="1"/>
  <c r="E65" i="2"/>
  <c r="I65" i="2" s="1"/>
  <c r="M65" i="2" s="1"/>
  <c r="E57" i="2"/>
  <c r="I57" i="2" s="1"/>
  <c r="M57" i="2" s="1"/>
  <c r="C78" i="2"/>
  <c r="C70" i="2"/>
  <c r="G70" i="2" s="1"/>
  <c r="K70" i="2" s="1"/>
  <c r="C62" i="2"/>
  <c r="G62" i="2" s="1"/>
  <c r="C54" i="2"/>
  <c r="G54" i="2" s="1"/>
  <c r="D79" i="2"/>
  <c r="H79" i="2" s="1"/>
  <c r="L79" i="2" s="1"/>
  <c r="D71" i="2"/>
  <c r="H71" i="2" s="1"/>
  <c r="L71" i="2" s="1"/>
  <c r="D63" i="2"/>
  <c r="H63" i="2" s="1"/>
  <c r="L63" i="2" s="1"/>
  <c r="D55" i="2"/>
  <c r="H55" i="2" s="1"/>
  <c r="L55" i="2" s="1"/>
  <c r="E80" i="2"/>
  <c r="I80" i="2" s="1"/>
  <c r="M80" i="2" s="1"/>
  <c r="E72" i="2"/>
  <c r="I72" i="2" s="1"/>
  <c r="M72" i="2" s="1"/>
  <c r="E64" i="2"/>
  <c r="I64" i="2" s="1"/>
  <c r="M64" i="2" s="1"/>
  <c r="E56" i="2"/>
  <c r="I56" i="2" s="1"/>
  <c r="M56" i="2" s="1"/>
  <c r="C77" i="2"/>
  <c r="C69" i="2"/>
  <c r="C61" i="2"/>
  <c r="G61" i="2" s="1"/>
  <c r="K61" i="2" s="1"/>
  <c r="C53" i="2"/>
  <c r="D78" i="2"/>
  <c r="H78" i="2" s="1"/>
  <c r="L78" i="2" s="1"/>
  <c r="D70" i="2"/>
  <c r="H70" i="2" s="1"/>
  <c r="L70" i="2" s="1"/>
  <c r="D62" i="2"/>
  <c r="H62" i="2" s="1"/>
  <c r="L62" i="2" s="1"/>
  <c r="D54" i="2"/>
  <c r="H54" i="2" s="1"/>
  <c r="L54" i="2" s="1"/>
  <c r="E79" i="2"/>
  <c r="I79" i="2" s="1"/>
  <c r="M79" i="2" s="1"/>
  <c r="E71" i="2"/>
  <c r="I71" i="2" s="1"/>
  <c r="M71" i="2" s="1"/>
  <c r="E63" i="2"/>
  <c r="I63" i="2" s="1"/>
  <c r="M63" i="2" s="1"/>
  <c r="E55" i="2"/>
  <c r="I55" i="2" s="1"/>
  <c r="M55" i="2" s="1"/>
  <c r="C51" i="2"/>
  <c r="C76" i="2"/>
  <c r="G76" i="2" s="1"/>
  <c r="K76" i="2" s="1"/>
  <c r="C68" i="2"/>
  <c r="C60" i="2"/>
  <c r="D77" i="2"/>
  <c r="H77" i="2" s="1"/>
  <c r="L77" i="2" s="1"/>
  <c r="D69" i="2"/>
  <c r="H69" i="2" s="1"/>
  <c r="L69" i="2" s="1"/>
  <c r="D61" i="2"/>
  <c r="H61" i="2" s="1"/>
  <c r="L61" i="2" s="1"/>
  <c r="E78" i="2"/>
  <c r="I78" i="2" s="1"/>
  <c r="M78" i="2" s="1"/>
  <c r="E70" i="2"/>
  <c r="I70" i="2" s="1"/>
  <c r="M70" i="2" s="1"/>
  <c r="E62" i="2"/>
  <c r="I62" i="2" s="1"/>
  <c r="M62" i="2" s="1"/>
  <c r="B36" i="1"/>
  <c r="B24" i="1"/>
  <c r="B12" i="1"/>
  <c r="B35" i="1"/>
  <c r="B23" i="1"/>
  <c r="B46" i="1"/>
  <c r="B34" i="1"/>
  <c r="B22" i="1"/>
  <c r="B45" i="1"/>
  <c r="B33" i="1"/>
  <c r="B21" i="1"/>
  <c r="B20" i="1"/>
  <c r="B32" i="1"/>
  <c r="B43" i="1"/>
  <c r="B31" i="1"/>
  <c r="B19" i="1"/>
  <c r="B42" i="1"/>
  <c r="B30" i="1"/>
  <c r="B18" i="1"/>
  <c r="B44" i="1"/>
  <c r="B41" i="1"/>
  <c r="B29" i="1"/>
  <c r="B17" i="1"/>
  <c r="B40" i="1"/>
  <c r="B28" i="1"/>
  <c r="B16" i="1"/>
  <c r="B39" i="1"/>
  <c r="B27" i="1"/>
  <c r="B15" i="1"/>
  <c r="B38" i="1"/>
  <c r="B14" i="1"/>
  <c r="B26" i="1"/>
  <c r="B37" i="1"/>
  <c r="B25" i="1"/>
  <c r="C64" i="3" l="1"/>
  <c r="D64" i="3" s="1"/>
  <c r="E64" i="3" s="1"/>
  <c r="B65" i="3" s="1"/>
  <c r="O84" i="2"/>
  <c r="C45" i="1" s="1"/>
  <c r="D45" i="1" s="1"/>
  <c r="O85" i="2"/>
  <c r="C46" i="1" s="1"/>
  <c r="D46" i="1" s="1"/>
  <c r="G68" i="2"/>
  <c r="K68" i="2" s="1"/>
  <c r="O68" i="2" s="1"/>
  <c r="C29" i="1" s="1"/>
  <c r="D29" i="1" s="1"/>
  <c r="G51" i="2"/>
  <c r="K51" i="2" s="1"/>
  <c r="O51" i="2" s="1"/>
  <c r="C12" i="1" s="1"/>
  <c r="D12" i="1" s="1"/>
  <c r="C5" i="3" s="1"/>
  <c r="D5" i="3" s="1"/>
  <c r="E5" i="3" s="1"/>
  <c r="B6" i="3" s="1"/>
  <c r="G80" i="2"/>
  <c r="K80" i="2" s="1"/>
  <c r="O80" i="2" s="1"/>
  <c r="C41" i="1" s="1"/>
  <c r="D41" i="1" s="1"/>
  <c r="G53" i="2"/>
  <c r="K53" i="2" s="1"/>
  <c r="O53" i="2" s="1"/>
  <c r="C14" i="1" s="1"/>
  <c r="D14" i="1" s="1"/>
  <c r="K55" i="2"/>
  <c r="G57" i="2"/>
  <c r="K57" i="2" s="1"/>
  <c r="O57" i="2" s="1"/>
  <c r="C18" i="1" s="1"/>
  <c r="D18" i="1" s="1"/>
  <c r="K82" i="2"/>
  <c r="G67" i="2"/>
  <c r="K67" i="2" s="1"/>
  <c r="O67" i="2" s="1"/>
  <c r="C28" i="1" s="1"/>
  <c r="D28" i="1" s="1"/>
  <c r="G74" i="2"/>
  <c r="K74" i="2" s="1"/>
  <c r="O74" i="2" s="1"/>
  <c r="C35" i="1" s="1"/>
  <c r="D35" i="1" s="1"/>
  <c r="G65" i="2"/>
  <c r="K65" i="2" s="1"/>
  <c r="O65" i="2" s="1"/>
  <c r="C26" i="1" s="1"/>
  <c r="D26" i="1" s="1"/>
  <c r="G69" i="2"/>
  <c r="K69" i="2" s="1"/>
  <c r="O69" i="2" s="1"/>
  <c r="C30" i="1" s="1"/>
  <c r="D30" i="1" s="1"/>
  <c r="G71" i="2"/>
  <c r="K71" i="2" s="1"/>
  <c r="O71" i="2" s="1"/>
  <c r="C32" i="1" s="1"/>
  <c r="D32" i="1" s="1"/>
  <c r="G73" i="2"/>
  <c r="K73" i="2" s="1"/>
  <c r="O73" i="2" s="1"/>
  <c r="C34" i="1" s="1"/>
  <c r="D34" i="1" s="1"/>
  <c r="G75" i="2"/>
  <c r="K75" i="2" s="1"/>
  <c r="O75" i="2" s="1"/>
  <c r="C36" i="1" s="1"/>
  <c r="D36" i="1" s="1"/>
  <c r="K62" i="2"/>
  <c r="O62" i="2" s="1"/>
  <c r="C23" i="1" s="1"/>
  <c r="D23" i="1" s="1"/>
  <c r="G77" i="2"/>
  <c r="K77" i="2" s="1"/>
  <c r="O77" i="2" s="1"/>
  <c r="C38" i="1" s="1"/>
  <c r="D38" i="1" s="1"/>
  <c r="G79" i="2"/>
  <c r="K79" i="2" s="1"/>
  <c r="O79" i="2" s="1"/>
  <c r="C40" i="1" s="1"/>
  <c r="D40" i="1" s="1"/>
  <c r="G81" i="2"/>
  <c r="K81" i="2" s="1"/>
  <c r="O81" i="2" s="1"/>
  <c r="C42" i="1" s="1"/>
  <c r="D42" i="1" s="1"/>
  <c r="G60" i="2"/>
  <c r="K60" i="2" s="1"/>
  <c r="O60" i="2" s="1"/>
  <c r="C21" i="1" s="1"/>
  <c r="D21" i="1" s="1"/>
  <c r="K54" i="2"/>
  <c r="O54" i="2" s="1"/>
  <c r="C15" i="1" s="1"/>
  <c r="D15" i="1" s="1"/>
  <c r="G56" i="2"/>
  <c r="K56" i="2" s="1"/>
  <c r="O56" i="2" s="1"/>
  <c r="C17" i="1" s="1"/>
  <c r="D17" i="1" s="1"/>
  <c r="G83" i="2"/>
  <c r="K83" i="2" s="1"/>
  <c r="O83" i="2" s="1"/>
  <c r="C44" i="1" s="1"/>
  <c r="D44" i="1" s="1"/>
  <c r="G64" i="2"/>
  <c r="K64" i="2" s="1"/>
  <c r="O64" i="2" s="1"/>
  <c r="C25" i="1" s="1"/>
  <c r="D25" i="1" s="1"/>
  <c r="G78" i="2"/>
  <c r="K78" i="2" s="1"/>
  <c r="O78" i="2" s="1"/>
  <c r="C39" i="1" s="1"/>
  <c r="D39" i="1" s="1"/>
  <c r="G59" i="2"/>
  <c r="K59" i="2" s="1"/>
  <c r="O59" i="2" s="1"/>
  <c r="C20" i="1" s="1"/>
  <c r="D20" i="1" s="1"/>
  <c r="O72" i="2"/>
  <c r="C33" i="1" s="1"/>
  <c r="D33" i="1" s="1"/>
  <c r="O82" i="2"/>
  <c r="C43" i="1" s="1"/>
  <c r="D43" i="1" s="1"/>
  <c r="O55" i="2"/>
  <c r="C16" i="1" s="1"/>
  <c r="D16" i="1" s="1"/>
  <c r="O76" i="2"/>
  <c r="C37" i="1" s="1"/>
  <c r="D37" i="1" s="1"/>
  <c r="O70" i="2"/>
  <c r="C31" i="1" s="1"/>
  <c r="D31" i="1" s="1"/>
  <c r="O63" i="2"/>
  <c r="C24" i="1" s="1"/>
  <c r="D24" i="1" s="1"/>
  <c r="O61" i="2"/>
  <c r="C22" i="1" s="1"/>
  <c r="D22" i="1" s="1"/>
  <c r="O58" i="2"/>
  <c r="C19" i="1" s="1"/>
  <c r="D19" i="1" s="1"/>
  <c r="O66" i="2"/>
  <c r="C27" i="1" s="1"/>
  <c r="D27" i="1" s="1"/>
  <c r="O52" i="2"/>
  <c r="C13" i="1" s="1"/>
  <c r="D13" i="1" s="1"/>
  <c r="C65" i="3" l="1"/>
  <c r="D65" i="3" s="1"/>
  <c r="E65" i="3" s="1"/>
  <c r="B66" i="3" s="1"/>
  <c r="C6" i="3"/>
  <c r="D6" i="3" s="1"/>
  <c r="E6" i="3" s="1"/>
  <c r="B7" i="3" s="1"/>
  <c r="C7" i="3" s="1"/>
  <c r="D7" i="3" s="1"/>
  <c r="E7" i="3" s="1"/>
  <c r="B8" i="3" s="1"/>
  <c r="C8" i="3" s="1"/>
  <c r="D8" i="3" s="1"/>
  <c r="E8" i="3" s="1"/>
  <c r="B9" i="3" s="1"/>
  <c r="C66" i="3" l="1"/>
  <c r="D66" i="3" s="1"/>
  <c r="E66" i="3" s="1"/>
  <c r="B67" i="3" s="1"/>
  <c r="C9" i="3"/>
  <c r="D9" i="3" s="1"/>
  <c r="E9" i="3" s="1"/>
  <c r="B10" i="3" s="1"/>
  <c r="C10" i="3" s="1"/>
  <c r="D10" i="3" s="1"/>
  <c r="E10" i="3" s="1"/>
  <c r="B11" i="3" s="1"/>
  <c r="C11" i="3" s="1"/>
  <c r="D11" i="3" s="1"/>
  <c r="E11" i="3" s="1"/>
  <c r="B12" i="3" s="1"/>
  <c r="C67" i="3" l="1"/>
  <c r="D67" i="3" s="1"/>
  <c r="E67" i="3" s="1"/>
  <c r="B68" i="3" s="1"/>
  <c r="C12" i="3"/>
  <c r="D12" i="3" s="1"/>
  <c r="E12" i="3" s="1"/>
  <c r="B13" i="3" s="1"/>
  <c r="C68" i="3" l="1"/>
  <c r="D68" i="3" s="1"/>
  <c r="E68" i="3" s="1"/>
  <c r="B69" i="3" s="1"/>
  <c r="C13" i="3"/>
  <c r="D13" i="3" s="1"/>
  <c r="E13" i="3" s="1"/>
  <c r="B14" i="3" s="1"/>
  <c r="C69" i="3" l="1"/>
  <c r="D69" i="3" s="1"/>
  <c r="E69" i="3" s="1"/>
  <c r="B70" i="3" s="1"/>
  <c r="C14" i="3"/>
  <c r="D14" i="3" s="1"/>
  <c r="E14" i="3" s="1"/>
  <c r="B15" i="3" s="1"/>
  <c r="C70" i="3" l="1"/>
  <c r="D70" i="3" s="1"/>
  <c r="E70" i="3" s="1"/>
  <c r="B71" i="3" s="1"/>
  <c r="C15" i="3"/>
  <c r="D15" i="3" s="1"/>
  <c r="E15" i="3" s="1"/>
  <c r="B16" i="3" s="1"/>
  <c r="C71" i="3" l="1"/>
  <c r="D71" i="3" s="1"/>
  <c r="E71" i="3" s="1"/>
  <c r="B72" i="3" s="1"/>
  <c r="C16" i="3"/>
  <c r="D16" i="3" s="1"/>
  <c r="E16" i="3" s="1"/>
  <c r="B17" i="3" s="1"/>
  <c r="C72" i="3" l="1"/>
  <c r="D72" i="3" s="1"/>
  <c r="E72" i="3" s="1"/>
  <c r="B73" i="3" s="1"/>
  <c r="C17" i="3"/>
  <c r="D17" i="3" s="1"/>
  <c r="E17" i="3" s="1"/>
  <c r="B18" i="3" s="1"/>
  <c r="C73" i="3" l="1"/>
  <c r="D73" i="3" s="1"/>
  <c r="E73" i="3" s="1"/>
  <c r="B74" i="3" s="1"/>
  <c r="C18" i="3"/>
  <c r="D18" i="3" s="1"/>
  <c r="E18" i="3" s="1"/>
  <c r="B19" i="3" s="1"/>
  <c r="C74" i="3" l="1"/>
  <c r="D74" i="3" s="1"/>
  <c r="E74" i="3" s="1"/>
  <c r="B75" i="3" s="1"/>
  <c r="C19" i="3"/>
  <c r="D19" i="3" s="1"/>
  <c r="E19" i="3" s="1"/>
  <c r="B20" i="3" s="1"/>
  <c r="C75" i="3" l="1"/>
  <c r="D75" i="3" s="1"/>
  <c r="E75" i="3" s="1"/>
  <c r="B76" i="3" s="1"/>
  <c r="C20" i="3"/>
  <c r="D20" i="3" s="1"/>
  <c r="E20" i="3" s="1"/>
  <c r="B21" i="3" s="1"/>
  <c r="C76" i="3" l="1"/>
  <c r="D76" i="3" s="1"/>
  <c r="E76" i="3" s="1"/>
  <c r="B77" i="3" s="1"/>
  <c r="C21" i="3"/>
  <c r="D21" i="3" s="1"/>
  <c r="E21" i="3" s="1"/>
  <c r="B22" i="3" s="1"/>
  <c r="C77" i="3" l="1"/>
  <c r="D77" i="3" s="1"/>
  <c r="E77" i="3" s="1"/>
  <c r="B78" i="3" s="1"/>
  <c r="C22" i="3"/>
  <c r="D22" i="3" s="1"/>
  <c r="E22" i="3" s="1"/>
  <c r="B23" i="3" s="1"/>
  <c r="C78" i="3" l="1"/>
  <c r="D78" i="3" s="1"/>
  <c r="E78" i="3" s="1"/>
  <c r="C23" i="3"/>
  <c r="D23" i="3" s="1"/>
  <c r="E23" i="3" s="1"/>
  <c r="B24" i="3" s="1"/>
  <c r="C24" i="3" s="1"/>
  <c r="D24" i="3" s="1"/>
  <c r="E24" i="3" s="1"/>
  <c r="B25" i="3" s="1"/>
  <c r="C25" i="3" s="1"/>
  <c r="D25" i="3" s="1"/>
  <c r="E25" i="3" s="1"/>
  <c r="B26" i="3" s="1"/>
  <c r="C26" i="3" s="1"/>
  <c r="D26" i="3" s="1"/>
  <c r="E26" i="3" s="1"/>
  <c r="B27" i="3" s="1"/>
  <c r="C27" i="3" s="1"/>
  <c r="D27" i="3" s="1"/>
  <c r="E27" i="3" s="1"/>
  <c r="B28" i="3" s="1"/>
  <c r="C28" i="3" s="1"/>
  <c r="D28" i="3" s="1"/>
  <c r="E28" i="3" s="1"/>
  <c r="B29" i="3" s="1"/>
  <c r="C29" i="3" s="1"/>
  <c r="D29" i="3" s="1"/>
  <c r="E29" i="3" s="1"/>
  <c r="B30" i="3" s="1"/>
  <c r="C30" i="3" s="1"/>
  <c r="D30" i="3" s="1"/>
  <c r="E30" i="3" s="1"/>
  <c r="B31" i="3" s="1"/>
  <c r="C31" i="3" s="1"/>
  <c r="D31" i="3" s="1"/>
  <c r="E31" i="3" s="1"/>
  <c r="B32" i="3" s="1"/>
  <c r="C32" i="3" s="1"/>
  <c r="D32" i="3" s="1"/>
  <c r="E32" i="3" s="1"/>
  <c r="B33" i="3" s="1"/>
  <c r="C33" i="3" s="1"/>
  <c r="D33" i="3" s="1"/>
  <c r="E33" i="3" s="1"/>
  <c r="B34" i="3" s="1"/>
  <c r="C34" i="3" s="1"/>
  <c r="D34" i="3" s="1"/>
  <c r="E34" i="3" s="1"/>
  <c r="B35" i="3" s="1"/>
  <c r="C35" i="3" s="1"/>
  <c r="D35" i="3" s="1"/>
  <c r="E35" i="3" s="1"/>
  <c r="B36" i="3" s="1"/>
  <c r="C36" i="3" s="1"/>
  <c r="D36" i="3" s="1"/>
  <c r="E36" i="3" s="1"/>
  <c r="B37" i="3" s="1"/>
  <c r="C37" i="3" s="1"/>
  <c r="D37" i="3" s="1"/>
  <c r="E37" i="3" s="1"/>
  <c r="B38" i="3" s="1"/>
  <c r="C38" i="3" s="1"/>
  <c r="D38" i="3" s="1"/>
  <c r="E38" i="3" s="1"/>
  <c r="B39" i="3" s="1"/>
  <c r="C39" i="3" l="1"/>
  <c r="D39" i="3" s="1"/>
  <c r="E39" i="3" s="1"/>
  <c r="B40" i="3" s="1"/>
  <c r="C40" i="3" l="1"/>
  <c r="D40" i="3" s="1"/>
  <c r="E40" i="3" s="1"/>
  <c r="B41" i="3" s="1"/>
  <c r="C41" i="3" l="1"/>
  <c r="D41" i="3" s="1"/>
  <c r="E41" i="3" s="1"/>
  <c r="B42" i="3" s="1"/>
  <c r="C42" i="3" s="1"/>
  <c r="D42" i="3" s="1"/>
  <c r="E42" i="3" s="1"/>
  <c r="B43" i="3" s="1"/>
  <c r="C43" i="3" s="1"/>
  <c r="D43" i="3" s="1"/>
  <c r="E43" i="3" s="1"/>
  <c r="B44" i="3" s="1"/>
  <c r="C44" i="3" s="1"/>
  <c r="D44" i="3" s="1"/>
  <c r="E44" i="3" s="1"/>
  <c r="B45" i="3" s="1"/>
  <c r="C45" i="3" s="1"/>
  <c r="D45" i="3" s="1"/>
  <c r="E45" i="3" s="1"/>
  <c r="B46" i="3" s="1"/>
  <c r="C46" i="3" s="1"/>
  <c r="D46" i="3" s="1"/>
  <c r="E46" i="3" s="1"/>
  <c r="B47" i="3" s="1"/>
  <c r="C47" i="3" s="1"/>
  <c r="D47" i="3" s="1"/>
  <c r="E47" i="3" s="1"/>
  <c r="B48" i="3" s="1"/>
  <c r="C48" i="3" s="1"/>
  <c r="D48" i="3" s="1"/>
  <c r="E48" i="3" s="1"/>
  <c r="B49" i="3" s="1"/>
  <c r="C49" i="3" s="1"/>
  <c r="D49" i="3" s="1"/>
  <c r="E49" i="3" s="1"/>
  <c r="B50" i="3" s="1"/>
  <c r="C50" i="3" l="1"/>
  <c r="D50" i="3" s="1"/>
  <c r="E50" i="3" s="1"/>
  <c r="B51" i="3" s="1"/>
  <c r="C51" i="3" s="1"/>
  <c r="D51" i="3" s="1"/>
  <c r="E51" i="3" s="1"/>
  <c r="B52" i="3" s="1"/>
  <c r="C52" i="3" s="1"/>
  <c r="D52" i="3" s="1"/>
  <c r="E52" i="3" s="1"/>
  <c r="B53" i="3" s="1"/>
  <c r="C53" i="3" s="1"/>
  <c r="D53" i="3" s="1"/>
  <c r="E53" i="3" s="1"/>
  <c r="B54" i="3" s="1"/>
  <c r="C54" i="3" s="1"/>
  <c r="D54" i="3" s="1"/>
  <c r="E54" i="3" s="1"/>
  <c r="B55" i="3" s="1"/>
  <c r="C55" i="3" s="1"/>
  <c r="D55" i="3" s="1"/>
  <c r="E55" i="3" s="1"/>
  <c r="B56" i="3" s="1"/>
  <c r="C56" i="3" s="1"/>
  <c r="D56" i="3" s="1"/>
  <c r="E56" i="3" s="1"/>
  <c r="B57" i="3" s="1"/>
  <c r="C57" i="3" s="1"/>
  <c r="D57" i="3" s="1"/>
  <c r="E57" i="3" s="1"/>
  <c r="B58" i="3" s="1"/>
  <c r="C58" i="3" s="1"/>
  <c r="D58" i="3" s="1"/>
  <c r="E58" i="3" s="1"/>
  <c r="B59" i="3" s="1"/>
  <c r="C59" i="3" s="1"/>
  <c r="D59" i="3" s="1"/>
  <c r="E59" i="3" s="1"/>
  <c r="B60" i="3" s="1"/>
  <c r="C60" i="3" s="1"/>
  <c r="D60" i="3" s="1"/>
  <c r="E60" i="3" s="1"/>
  <c r="B61" i="3" s="1"/>
  <c r="C61" i="3" s="1"/>
  <c r="D61" i="3" s="1"/>
  <c r="E61" i="3" s="1"/>
</calcChain>
</file>

<file path=xl/sharedStrings.xml><?xml version="1.0" encoding="utf-8"?>
<sst xmlns="http://schemas.openxmlformats.org/spreadsheetml/2006/main" count="81" uniqueCount="51">
  <si>
    <t>Road Load Inputs</t>
  </si>
  <si>
    <t>A_f</t>
  </si>
  <si>
    <t>c_D</t>
  </si>
  <si>
    <t>c_R</t>
  </si>
  <si>
    <t>rho_air</t>
  </si>
  <si>
    <t>Vehicle Speed</t>
  </si>
  <si>
    <t>[mph]</t>
  </si>
  <si>
    <t>mass</t>
  </si>
  <si>
    <t>[slugs]</t>
  </si>
  <si>
    <t>weight</t>
  </si>
  <si>
    <t>[lbf]</t>
  </si>
  <si>
    <t>[lbm/ft^3]</t>
  </si>
  <si>
    <t>[dim]</t>
  </si>
  <si>
    <t>[ft^2]</t>
  </si>
  <si>
    <t>Road Load Force</t>
  </si>
  <si>
    <t>Torque</t>
  </si>
  <si>
    <t>[RPM]</t>
  </si>
  <si>
    <t>[lbf-ft]</t>
  </si>
  <si>
    <t>1st</t>
  </si>
  <si>
    <t>2nd</t>
  </si>
  <si>
    <t>3rd</t>
  </si>
  <si>
    <t>4th</t>
  </si>
  <si>
    <t>5th</t>
  </si>
  <si>
    <t>6th</t>
  </si>
  <si>
    <t>Axle ratio</t>
  </si>
  <si>
    <t>Overall Ratio</t>
  </si>
  <si>
    <t>Propulsion Force Inputs</t>
  </si>
  <si>
    <t>eta_drive</t>
  </si>
  <si>
    <t>Tire Radius</t>
  </si>
  <si>
    <t>[ft]</t>
  </si>
  <si>
    <t>[ft-lbf]</t>
  </si>
  <si>
    <t>Propulsion Force</t>
  </si>
  <si>
    <t>Acceleration Force</t>
  </si>
  <si>
    <t>Transmission and Axle Inputs</t>
  </si>
  <si>
    <t>1st Gear</t>
  </si>
  <si>
    <t>2nd Gear</t>
  </si>
  <si>
    <t>Engine Speed</t>
  </si>
  <si>
    <t>3rd Gear</t>
  </si>
  <si>
    <t>Axle Torque</t>
  </si>
  <si>
    <t>F_Prop_Max</t>
  </si>
  <si>
    <t>Engine Torque vs. RPM Data</t>
  </si>
  <si>
    <t>Time Step</t>
  </si>
  <si>
    <t>[sec]</t>
  </si>
  <si>
    <t>Time</t>
  </si>
  <si>
    <t>Initial Velocity</t>
  </si>
  <si>
    <t>F_accel</t>
  </si>
  <si>
    <t>Final Velocity</t>
  </si>
  <si>
    <t>Velocity Change</t>
  </si>
  <si>
    <t>Calculated Forces as a Function of Velocity</t>
  </si>
  <si>
    <t>This data is for a ~2002 Chevy Silverado 2500 with a 6.0L Engine</t>
  </si>
  <si>
    <t>Gear Ratios - 4L60E Automatic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</si>
</sst>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1" formatCode="0.000"/>
  </numFmts>
  <fonts count="3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17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Axle Torque vs Vehicle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85870516185475"/>
          <c:y val="7.407407407407407E-2"/>
          <c:w val="0.77989129483814523"/>
          <c:h val="0.84204505686789155"/>
        </c:manualLayout>
      </c:layout>
      <c:scatterChart>
        <c:scatterStyle val="smoothMarker"/>
        <c:varyColors val="0"/>
        <c:ser>
          <c:idx val="0"/>
          <c:order val="0"/>
          <c:tx>
            <c:v>1st Gear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'Engine Transmission Tire Data'!$A$51:$A$83</c:f>
              <c:numCache>
                <c:formatCode>General</c:formatCode>
                <c:ptCount val="3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</c:numCache>
            </c:numRef>
          </c:xVal>
          <c:yVal>
            <c:numRef>
              <c:f>'Engine Transmission Tire Data'!$G$51:$G$83</c:f>
              <c:numCache>
                <c:formatCode>0.0</c:formatCode>
                <c:ptCount val="33"/>
                <c:pt idx="0">
                  <c:v>1602.9924750000002</c:v>
                </c:pt>
                <c:pt idx="1">
                  <c:v>2137.3233000000005</c:v>
                </c:pt>
                <c:pt idx="2">
                  <c:v>2404.4887125000005</c:v>
                </c:pt>
                <c:pt idx="3">
                  <c:v>2564.7879600000001</c:v>
                </c:pt>
                <c:pt idx="4">
                  <c:v>2671.6541250000005</c:v>
                </c:pt>
                <c:pt idx="5">
                  <c:v>2725.0872075000002</c:v>
                </c:pt>
                <c:pt idx="6">
                  <c:v>2778.5202900000004</c:v>
                </c:pt>
                <c:pt idx="7">
                  <c:v>2992.2526200000002</c:v>
                </c:pt>
                <c:pt idx="8">
                  <c:v>3205.9849500000005</c:v>
                </c:pt>
                <c:pt idx="9">
                  <c:v>3366.2841975000006</c:v>
                </c:pt>
                <c:pt idx="10">
                  <c:v>3419.7172800000003</c:v>
                </c:pt>
                <c:pt idx="11">
                  <c:v>3473.1503625000005</c:v>
                </c:pt>
                <c:pt idx="12">
                  <c:v>3580.0165275000004</c:v>
                </c:pt>
                <c:pt idx="13">
                  <c:v>3740.3157750000005</c:v>
                </c:pt>
                <c:pt idx="14">
                  <c:v>3793.7488575000007</c:v>
                </c:pt>
                <c:pt idx="15">
                  <c:v>3847.1819400000004</c:v>
                </c:pt>
                <c:pt idx="16">
                  <c:v>3954.0481050000003</c:v>
                </c:pt>
                <c:pt idx="17">
                  <c:v>4007.4811875000005</c:v>
                </c:pt>
                <c:pt idx="18">
                  <c:v>3740.3157750000005</c:v>
                </c:pt>
                <c:pt idx="19">
                  <c:v>3580.0165275000004</c:v>
                </c:pt>
                <c:pt idx="20">
                  <c:v>3419.7172800000003</c:v>
                </c:pt>
                <c:pt idx="21">
                  <c:v>3312.8511150000004</c:v>
                </c:pt>
                <c:pt idx="22">
                  <c:v>3205.9849500000005</c:v>
                </c:pt>
                <c:pt idx="23">
                  <c:v>534.33082500000012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00-4A78-8466-74138A2B1D47}"/>
            </c:ext>
          </c:extLst>
        </c:ser>
        <c:ser>
          <c:idx val="1"/>
          <c:order val="1"/>
          <c:tx>
            <c:v>2nd gear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'Engine Transmission Tire Data'!$A$51:$A$83</c:f>
              <c:numCache>
                <c:formatCode>General</c:formatCode>
                <c:ptCount val="3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</c:numCache>
            </c:numRef>
          </c:xVal>
          <c:yVal>
            <c:numRef>
              <c:f>'Engine Transmission Tire Data'!$H$51:$H$83</c:f>
              <c:numCache>
                <c:formatCode>0.0</c:formatCode>
                <c:ptCount val="33"/>
                <c:pt idx="0">
                  <c:v>1001.8125000000001</c:v>
                </c:pt>
                <c:pt idx="1">
                  <c:v>1001.8125000000001</c:v>
                </c:pt>
                <c:pt idx="2">
                  <c:v>1335.7500000000002</c:v>
                </c:pt>
                <c:pt idx="3">
                  <c:v>1335.7500000000002</c:v>
                </c:pt>
                <c:pt idx="4">
                  <c:v>1502.7187500000002</c:v>
                </c:pt>
                <c:pt idx="5">
                  <c:v>1502.7187500000002</c:v>
                </c:pt>
                <c:pt idx="6">
                  <c:v>1602.9</c:v>
                </c:pt>
                <c:pt idx="7">
                  <c:v>1669.6875000000002</c:v>
                </c:pt>
                <c:pt idx="8">
                  <c:v>1669.6875000000002</c:v>
                </c:pt>
                <c:pt idx="9">
                  <c:v>1703.0812500000002</c:v>
                </c:pt>
                <c:pt idx="10">
                  <c:v>1703.0812500000002</c:v>
                </c:pt>
                <c:pt idx="11">
                  <c:v>1736.4750000000001</c:v>
                </c:pt>
                <c:pt idx="12">
                  <c:v>1870.0500000000002</c:v>
                </c:pt>
                <c:pt idx="13">
                  <c:v>1870.0500000000002</c:v>
                </c:pt>
                <c:pt idx="14">
                  <c:v>2003.6250000000002</c:v>
                </c:pt>
                <c:pt idx="15">
                  <c:v>2003.6250000000002</c:v>
                </c:pt>
                <c:pt idx="16">
                  <c:v>2070.4125000000004</c:v>
                </c:pt>
                <c:pt idx="17">
                  <c:v>2103.8062500000001</c:v>
                </c:pt>
                <c:pt idx="18">
                  <c:v>2103.8062500000001</c:v>
                </c:pt>
                <c:pt idx="19">
                  <c:v>2137.2000000000003</c:v>
                </c:pt>
                <c:pt idx="20">
                  <c:v>2137.2000000000003</c:v>
                </c:pt>
                <c:pt idx="21">
                  <c:v>2170.5937500000005</c:v>
                </c:pt>
                <c:pt idx="22">
                  <c:v>2170.5937500000005</c:v>
                </c:pt>
                <c:pt idx="23">
                  <c:v>2237.3812500000004</c:v>
                </c:pt>
                <c:pt idx="24">
                  <c:v>2337.5625000000005</c:v>
                </c:pt>
                <c:pt idx="25">
                  <c:v>2337.5625000000005</c:v>
                </c:pt>
                <c:pt idx="26">
                  <c:v>2370.9562500000002</c:v>
                </c:pt>
                <c:pt idx="27">
                  <c:v>2370.9562500000002</c:v>
                </c:pt>
                <c:pt idx="28">
                  <c:v>2404.3500000000004</c:v>
                </c:pt>
                <c:pt idx="29">
                  <c:v>2471.1375000000003</c:v>
                </c:pt>
                <c:pt idx="30">
                  <c:v>2471.1375000000003</c:v>
                </c:pt>
                <c:pt idx="31">
                  <c:v>2504.5312500000005</c:v>
                </c:pt>
                <c:pt idx="32">
                  <c:v>2504.5312500000005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00-4A78-8466-74138A2B1D47}"/>
            </c:ext>
          </c:extLst>
        </c:ser>
        <c:ser>
          <c:idx val="2"/>
          <c:order val="2"/>
          <c:tx>
            <c:v>3rd Gear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'Engine Transmission Tire Data'!$A$51:$A$83</c:f>
              <c:numCache>
                <c:formatCode>General</c:formatCode>
                <c:ptCount val="3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</c:numCache>
            </c:numRef>
          </c:xVal>
          <c:yVal>
            <c:numRef>
              <c:f>'Engine Transmission Tire Data'!$I$51:$I$83</c:f>
              <c:numCache>
                <c:formatCode>0.0</c:formatCode>
                <c:ptCount val="33"/>
                <c:pt idx="0">
                  <c:v>616.5</c:v>
                </c:pt>
                <c:pt idx="1">
                  <c:v>616.5</c:v>
                </c:pt>
                <c:pt idx="2">
                  <c:v>616.5</c:v>
                </c:pt>
                <c:pt idx="3">
                  <c:v>822.00000000000011</c:v>
                </c:pt>
                <c:pt idx="4">
                  <c:v>822.00000000000011</c:v>
                </c:pt>
                <c:pt idx="5">
                  <c:v>822.00000000000011</c:v>
                </c:pt>
                <c:pt idx="6">
                  <c:v>924.75000000000011</c:v>
                </c:pt>
                <c:pt idx="7">
                  <c:v>924.75000000000011</c:v>
                </c:pt>
                <c:pt idx="8">
                  <c:v>924.75000000000011</c:v>
                </c:pt>
                <c:pt idx="9">
                  <c:v>986.40000000000009</c:v>
                </c:pt>
                <c:pt idx="10">
                  <c:v>986.40000000000009</c:v>
                </c:pt>
                <c:pt idx="11">
                  <c:v>986.40000000000009</c:v>
                </c:pt>
                <c:pt idx="12">
                  <c:v>1027.5</c:v>
                </c:pt>
                <c:pt idx="13">
                  <c:v>1027.5</c:v>
                </c:pt>
                <c:pt idx="14">
                  <c:v>1048.0500000000002</c:v>
                </c:pt>
                <c:pt idx="15">
                  <c:v>1048.0500000000002</c:v>
                </c:pt>
                <c:pt idx="16">
                  <c:v>1048.0500000000002</c:v>
                </c:pt>
                <c:pt idx="17">
                  <c:v>1068.6000000000001</c:v>
                </c:pt>
                <c:pt idx="18">
                  <c:v>1068.6000000000001</c:v>
                </c:pt>
                <c:pt idx="19">
                  <c:v>1068.6000000000001</c:v>
                </c:pt>
                <c:pt idx="20">
                  <c:v>1150.8000000000002</c:v>
                </c:pt>
                <c:pt idx="21">
                  <c:v>1150.8000000000002</c:v>
                </c:pt>
                <c:pt idx="22">
                  <c:v>1150.8000000000002</c:v>
                </c:pt>
                <c:pt idx="23">
                  <c:v>1233</c:v>
                </c:pt>
                <c:pt idx="24">
                  <c:v>1233</c:v>
                </c:pt>
                <c:pt idx="25">
                  <c:v>1274.1000000000001</c:v>
                </c:pt>
                <c:pt idx="26">
                  <c:v>1274.1000000000001</c:v>
                </c:pt>
                <c:pt idx="27">
                  <c:v>1274.1000000000001</c:v>
                </c:pt>
                <c:pt idx="28">
                  <c:v>1294.6500000000001</c:v>
                </c:pt>
                <c:pt idx="29">
                  <c:v>1294.6500000000001</c:v>
                </c:pt>
                <c:pt idx="30">
                  <c:v>1294.6500000000001</c:v>
                </c:pt>
                <c:pt idx="31">
                  <c:v>1315.2</c:v>
                </c:pt>
                <c:pt idx="32">
                  <c:v>1315.2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00-4A78-8466-74138A2B1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049808"/>
        <c:axId val="1570961424"/>
      </c:scatterChart>
      <c:valAx>
        <c:axId val="109404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Vehicle Speed [mph]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961424"/>
        <c:crosses val="autoZero"/>
        <c:crossBetween val="midCat"/>
      </c:valAx>
      <c:valAx>
        <c:axId val="1570961424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Axle Torque [ft-lbf]</a:t>
                </a:r>
              </a:p>
            </c:rich>
          </c:tx>
          <c:layout>
            <c:manualLayout>
              <c:xMode val="edge"/>
              <c:yMode val="edge"/>
              <c:x val="1.8874890638670167E-2"/>
              <c:y val="0.3996624738847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04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700087</xdr:colOff>
      <xdr:row>17</xdr:row>
      <xdr:rowOff>52387</xdr:rowOff>
    </xdr:from>
    <xdr:to>
      <xdr:col>12</xdr:col>
      <xdr:colOff>538162</xdr:colOff>
      <xdr:row>44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822CB9-70D3-56C6-9070-3B4C989C2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B869-BEEB-47E9-A01A-576F16000207}">
  <dimension ref="A1:E46"/>
  <sheetViews>
    <sheetView tabSelected="1" workbookViewId="0">
      <selection activeCell="H17" sqref="H17"/>
    </sheetView>
  </sheetViews>
  <sheetFormatPr defaultRowHeight="15" x14ac:dyDescent="0.25"/>
  <cols>
    <col min="1" max="1" width="16.5703125" bestFit="1" customWidth="1"/>
    <col min="2" max="2" width="15.85546875" bestFit="1" customWidth="1"/>
    <col min="3" max="3" width="16.140625" bestFit="1" customWidth="1"/>
    <col min="4" max="5" width="17.5703125" bestFit="1" customWidth="1"/>
  </cols>
  <sheetData>
    <row r="1" spans="1:5" x14ac:dyDescent="0.25">
      <c r="A1" s="3" t="s">
        <v>0</v>
      </c>
    </row>
    <row r="2" spans="1:5" x14ac:dyDescent="0.25">
      <c r="A2" t="s">
        <v>1</v>
      </c>
      <c r="B2">
        <v>35</v>
      </c>
      <c r="C2" t="s">
        <v>13</v>
      </c>
      <c r="E2" s="12" t="s">
        <v>49</v>
      </c>
    </row>
    <row r="3" spans="1:5" x14ac:dyDescent="0.25">
      <c r="A3" t="s">
        <v>2</v>
      </c>
      <c r="B3">
        <v>0.42</v>
      </c>
      <c r="C3" t="s">
        <v>12</v>
      </c>
    </row>
    <row r="4" spans="1:5" x14ac:dyDescent="0.25">
      <c r="A4" t="s">
        <v>3</v>
      </c>
      <c r="B4">
        <v>2.5000000000000001E-2</v>
      </c>
      <c r="C4" t="s">
        <v>12</v>
      </c>
    </row>
    <row r="5" spans="1:5" x14ac:dyDescent="0.25">
      <c r="A5" t="s">
        <v>4</v>
      </c>
      <c r="B5">
        <v>7.3599999999999999E-2</v>
      </c>
      <c r="C5" t="s">
        <v>11</v>
      </c>
    </row>
    <row r="6" spans="1:5" x14ac:dyDescent="0.25">
      <c r="A6" t="s">
        <v>7</v>
      </c>
      <c r="B6" s="2">
        <f>B7/32.2</f>
        <v>167.70186335403724</v>
      </c>
      <c r="C6" t="s">
        <v>8</v>
      </c>
    </row>
    <row r="7" spans="1:5" x14ac:dyDescent="0.25">
      <c r="A7" t="s">
        <v>9</v>
      </c>
      <c r="B7">
        <v>5400</v>
      </c>
      <c r="C7" t="s">
        <v>10</v>
      </c>
    </row>
    <row r="9" spans="1:5" x14ac:dyDescent="0.25">
      <c r="A9" s="3" t="s">
        <v>48</v>
      </c>
    </row>
    <row r="10" spans="1:5" x14ac:dyDescent="0.25">
      <c r="A10" t="s">
        <v>5</v>
      </c>
      <c r="B10" t="s">
        <v>14</v>
      </c>
      <c r="C10" t="s">
        <v>31</v>
      </c>
      <c r="D10" t="s">
        <v>32</v>
      </c>
    </row>
    <row r="11" spans="1:5" x14ac:dyDescent="0.25">
      <c r="A11" s="1" t="s">
        <v>6</v>
      </c>
      <c r="B11" s="1" t="s">
        <v>10</v>
      </c>
      <c r="C11" s="1" t="s">
        <v>10</v>
      </c>
      <c r="D11" s="1" t="s">
        <v>10</v>
      </c>
    </row>
    <row r="12" spans="1:5" x14ac:dyDescent="0.25">
      <c r="A12" s="1">
        <v>0</v>
      </c>
      <c r="B12" s="4">
        <f>$B$7*$B$4+((0.5*$B$2*$B$3*$B$5)*A12^2)*0.0668</f>
        <v>135</v>
      </c>
      <c r="C12" s="4">
        <f>'Engine Transmission Tire Data'!O51</f>
        <v>1265.1874309392267</v>
      </c>
      <c r="D12" s="4">
        <f>C12-B12</f>
        <v>1130.1874309392267</v>
      </c>
    </row>
    <row r="13" spans="1:5" x14ac:dyDescent="0.25">
      <c r="A13" s="1">
        <v>2</v>
      </c>
      <c r="B13" s="4">
        <f t="shared" ref="B13:B46" si="0">$B$7*$B$4+((0.5*$B$2*$B$3*$B$5)*A13^2)*0.0668</f>
        <v>135.14454451200001</v>
      </c>
      <c r="C13" s="4">
        <f>'Engine Transmission Tire Data'!O52</f>
        <v>1686.9165745856358</v>
      </c>
      <c r="D13" s="4">
        <f>C13-B13</f>
        <v>1551.7720300736357</v>
      </c>
    </row>
    <row r="14" spans="1:5" x14ac:dyDescent="0.25">
      <c r="A14" s="1">
        <v>4</v>
      </c>
      <c r="B14" s="4">
        <f t="shared" si="0"/>
        <v>135.57817804800001</v>
      </c>
      <c r="C14" s="4">
        <f>'Engine Transmission Tire Data'!O53</f>
        <v>1897.7811464088402</v>
      </c>
      <c r="D14" s="4">
        <f>C14-B14</f>
        <v>1762.2029683608403</v>
      </c>
    </row>
    <row r="15" spans="1:5" x14ac:dyDescent="0.25">
      <c r="A15" s="1">
        <v>6</v>
      </c>
      <c r="B15" s="4">
        <f t="shared" si="0"/>
        <v>136.30090060800001</v>
      </c>
      <c r="C15" s="4">
        <f>'Engine Transmission Tire Data'!O54</f>
        <v>2024.2998895027627</v>
      </c>
      <c r="D15" s="4">
        <f>C15-B15</f>
        <v>1887.9989888947625</v>
      </c>
    </row>
    <row r="16" spans="1:5" x14ac:dyDescent="0.25">
      <c r="A16" s="1">
        <v>8</v>
      </c>
      <c r="B16" s="4">
        <f t="shared" si="0"/>
        <v>137.31271219199999</v>
      </c>
      <c r="C16" s="4">
        <f>'Engine Transmission Tire Data'!O55</f>
        <v>2108.6457182320446</v>
      </c>
      <c r="D16" s="4">
        <f>C16-B16</f>
        <v>1971.3330060400447</v>
      </c>
    </row>
    <row r="17" spans="1:4" x14ac:dyDescent="0.25">
      <c r="A17" s="1">
        <v>10</v>
      </c>
      <c r="B17" s="4">
        <f t="shared" si="0"/>
        <v>138.6136128</v>
      </c>
      <c r="C17" s="4">
        <f>'Engine Transmission Tire Data'!O56</f>
        <v>2150.8186325966853</v>
      </c>
      <c r="D17" s="4">
        <f>C17-B17</f>
        <v>2012.2050197966853</v>
      </c>
    </row>
    <row r="18" spans="1:4" x14ac:dyDescent="0.25">
      <c r="A18" s="1">
        <v>12</v>
      </c>
      <c r="B18" s="4">
        <f t="shared" si="0"/>
        <v>140.203602432</v>
      </c>
      <c r="C18" s="4">
        <f>'Engine Transmission Tire Data'!O57</f>
        <v>2192.9915469613265</v>
      </c>
      <c r="D18" s="4">
        <f>C18-B18</f>
        <v>2052.7879445293265</v>
      </c>
    </row>
    <row r="19" spans="1:4" x14ac:dyDescent="0.25">
      <c r="A19" s="1">
        <v>14</v>
      </c>
      <c r="B19" s="4">
        <f t="shared" si="0"/>
        <v>142.08268108799999</v>
      </c>
      <c r="C19" s="4">
        <f>'Engine Transmission Tire Data'!O58</f>
        <v>2361.68320441989</v>
      </c>
      <c r="D19" s="4">
        <f>C19-B19</f>
        <v>2219.6005233318901</v>
      </c>
    </row>
    <row r="20" spans="1:4" x14ac:dyDescent="0.25">
      <c r="A20" s="1">
        <v>16</v>
      </c>
      <c r="B20" s="4">
        <f t="shared" si="0"/>
        <v>144.250848768</v>
      </c>
      <c r="C20" s="4">
        <f>'Engine Transmission Tire Data'!O59</f>
        <v>2530.3748618784534</v>
      </c>
      <c r="D20" s="4">
        <f>C20-B20</f>
        <v>2386.1240131104532</v>
      </c>
    </row>
    <row r="21" spans="1:4" x14ac:dyDescent="0.25">
      <c r="A21" s="1">
        <v>18</v>
      </c>
      <c r="B21" s="4">
        <f t="shared" si="0"/>
        <v>146.708105472</v>
      </c>
      <c r="C21" s="4">
        <f>'Engine Transmission Tire Data'!O60</f>
        <v>2656.8936049723761</v>
      </c>
      <c r="D21" s="4">
        <f>C21-B21</f>
        <v>2510.185499500376</v>
      </c>
    </row>
    <row r="22" spans="1:4" x14ac:dyDescent="0.25">
      <c r="A22" s="1">
        <v>20</v>
      </c>
      <c r="B22" s="4">
        <f t="shared" si="0"/>
        <v>149.45445119999999</v>
      </c>
      <c r="C22" s="4">
        <f>'Engine Transmission Tire Data'!O61</f>
        <v>2699.0665193370169</v>
      </c>
      <c r="D22" s="4">
        <f>C22-B22</f>
        <v>2549.6120681370166</v>
      </c>
    </row>
    <row r="23" spans="1:4" x14ac:dyDescent="0.25">
      <c r="A23" s="1">
        <v>22</v>
      </c>
      <c r="B23" s="4">
        <f t="shared" si="0"/>
        <v>152.48988595200001</v>
      </c>
      <c r="C23" s="4">
        <f>'Engine Transmission Tire Data'!O62</f>
        <v>2741.2394337016581</v>
      </c>
      <c r="D23" s="4">
        <f>C23-B23</f>
        <v>2588.7495477496582</v>
      </c>
    </row>
    <row r="24" spans="1:4" x14ac:dyDescent="0.25">
      <c r="A24" s="1">
        <v>24</v>
      </c>
      <c r="B24" s="4">
        <f t="shared" si="0"/>
        <v>155.81440972799999</v>
      </c>
      <c r="C24" s="4">
        <f>'Engine Transmission Tire Data'!O63</f>
        <v>2825.5852624309396</v>
      </c>
      <c r="D24" s="4">
        <f>C24-B24</f>
        <v>2669.7708527029395</v>
      </c>
    </row>
    <row r="25" spans="1:4" x14ac:dyDescent="0.25">
      <c r="A25" s="1">
        <v>26</v>
      </c>
      <c r="B25" s="4">
        <f t="shared" si="0"/>
        <v>159.42802252799999</v>
      </c>
      <c r="C25" s="4">
        <f>'Engine Transmission Tire Data'!O64</f>
        <v>2952.1040055248623</v>
      </c>
      <c r="D25" s="4">
        <f>C25-B25</f>
        <v>2792.6759829968623</v>
      </c>
    </row>
    <row r="26" spans="1:4" x14ac:dyDescent="0.25">
      <c r="A26" s="1">
        <v>28</v>
      </c>
      <c r="B26" s="4">
        <f t="shared" si="0"/>
        <v>163.330724352</v>
      </c>
      <c r="C26" s="4">
        <f>'Engine Transmission Tire Data'!O65</f>
        <v>2994.2769198895035</v>
      </c>
      <c r="D26" s="4">
        <f>C26-B26</f>
        <v>2830.9461955375036</v>
      </c>
    </row>
    <row r="27" spans="1:4" x14ac:dyDescent="0.25">
      <c r="A27" s="1">
        <v>30</v>
      </c>
      <c r="B27" s="4">
        <f t="shared" si="0"/>
        <v>167.52251519999999</v>
      </c>
      <c r="C27" s="4">
        <f>'Engine Transmission Tire Data'!O66</f>
        <v>3036.4498342541442</v>
      </c>
      <c r="D27" s="4">
        <f>C27-B27</f>
        <v>2868.9273190541444</v>
      </c>
    </row>
    <row r="28" spans="1:4" x14ac:dyDescent="0.25">
      <c r="A28" s="1">
        <v>32</v>
      </c>
      <c r="B28" s="4">
        <f t="shared" si="0"/>
        <v>172.00339507199999</v>
      </c>
      <c r="C28" s="4">
        <f>'Engine Transmission Tire Data'!O67</f>
        <v>3120.7956629834257</v>
      </c>
      <c r="D28" s="4">
        <f>C28-B28</f>
        <v>2948.7922679114258</v>
      </c>
    </row>
    <row r="29" spans="1:4" x14ac:dyDescent="0.25">
      <c r="A29" s="1">
        <v>34</v>
      </c>
      <c r="B29" s="4">
        <f t="shared" si="0"/>
        <v>176.77336396800001</v>
      </c>
      <c r="C29" s="4">
        <f>'Engine Transmission Tire Data'!O68</f>
        <v>3162.9685773480669</v>
      </c>
      <c r="D29" s="4">
        <f>C29-B29</f>
        <v>2986.1952133800669</v>
      </c>
    </row>
    <row r="30" spans="1:4" x14ac:dyDescent="0.25">
      <c r="A30" s="1">
        <v>36</v>
      </c>
      <c r="B30" s="4">
        <f t="shared" si="0"/>
        <v>181.832421888</v>
      </c>
      <c r="C30" s="4">
        <f>'Engine Transmission Tire Data'!O69</f>
        <v>2952.1040055248623</v>
      </c>
      <c r="D30" s="4">
        <f>C30-B30</f>
        <v>2770.2715836368625</v>
      </c>
    </row>
    <row r="31" spans="1:4" x14ac:dyDescent="0.25">
      <c r="A31" s="1">
        <v>38</v>
      </c>
      <c r="B31" s="4">
        <f t="shared" si="0"/>
        <v>187.18056883200001</v>
      </c>
      <c r="C31" s="4">
        <f>'Engine Transmission Tire Data'!O70</f>
        <v>2825.5852624309396</v>
      </c>
      <c r="D31" s="4">
        <f>C31-B31</f>
        <v>2638.4046935989395</v>
      </c>
    </row>
    <row r="32" spans="1:4" x14ac:dyDescent="0.25">
      <c r="A32" s="1">
        <v>40</v>
      </c>
      <c r="B32" s="4">
        <f t="shared" si="0"/>
        <v>192.8178048</v>
      </c>
      <c r="C32" s="4">
        <f>'Engine Transmission Tire Data'!O71</f>
        <v>2699.0665193370169</v>
      </c>
      <c r="D32" s="4">
        <f>C32-B32</f>
        <v>2506.2487145370169</v>
      </c>
    </row>
    <row r="33" spans="1:4" x14ac:dyDescent="0.25">
      <c r="A33" s="1">
        <v>42</v>
      </c>
      <c r="B33" s="4">
        <f t="shared" si="0"/>
        <v>198.744129792</v>
      </c>
      <c r="C33" s="4">
        <f>'Engine Transmission Tire Data'!O72</f>
        <v>2614.7206906077354</v>
      </c>
      <c r="D33" s="4">
        <f>C33-B33</f>
        <v>2415.9765608157354</v>
      </c>
    </row>
    <row r="34" spans="1:4" x14ac:dyDescent="0.25">
      <c r="A34" s="1">
        <v>44</v>
      </c>
      <c r="B34" s="4">
        <f t="shared" si="0"/>
        <v>204.95954380799998</v>
      </c>
      <c r="C34" s="4">
        <f>'Engine Transmission Tire Data'!O73</f>
        <v>2530.3748618784534</v>
      </c>
      <c r="D34" s="4">
        <f>C34-B34</f>
        <v>2325.4153180704534</v>
      </c>
    </row>
    <row r="35" spans="1:4" x14ac:dyDescent="0.25">
      <c r="A35" s="1">
        <v>46</v>
      </c>
      <c r="B35" s="4">
        <f t="shared" si="0"/>
        <v>211.46404684800001</v>
      </c>
      <c r="C35" s="4">
        <f>'Engine Transmission Tire Data'!O74</f>
        <v>1765.8889108129445</v>
      </c>
      <c r="D35" s="4">
        <f>C35-B35</f>
        <v>1554.4248639649445</v>
      </c>
    </row>
    <row r="36" spans="1:4" x14ac:dyDescent="0.25">
      <c r="A36" s="1">
        <v>48</v>
      </c>
      <c r="B36" s="4">
        <f t="shared" si="0"/>
        <v>218.257638912</v>
      </c>
      <c r="C36" s="4">
        <f>'Engine Transmission Tire Data'!O75</f>
        <v>1844.9585635359122</v>
      </c>
      <c r="D36" s="4">
        <f>C36-B36</f>
        <v>1626.7009246239122</v>
      </c>
    </row>
    <row r="37" spans="1:4" x14ac:dyDescent="0.25">
      <c r="A37" s="1">
        <v>50</v>
      </c>
      <c r="B37" s="4">
        <f t="shared" si="0"/>
        <v>225.34032000000002</v>
      </c>
      <c r="C37" s="4">
        <f>'Engine Transmission Tire Data'!O76</f>
        <v>1844.9585635359122</v>
      </c>
      <c r="D37" s="4">
        <f>C37-B37</f>
        <v>1619.6182435359121</v>
      </c>
    </row>
    <row r="38" spans="1:4" x14ac:dyDescent="0.25">
      <c r="A38" s="1">
        <v>52</v>
      </c>
      <c r="B38" s="4">
        <f t="shared" si="0"/>
        <v>232.712090112</v>
      </c>
      <c r="C38" s="4">
        <f>'Engine Transmission Tire Data'!O77</f>
        <v>1871.3151144435678</v>
      </c>
      <c r="D38" s="4">
        <f>C38-B38</f>
        <v>1638.6030243315679</v>
      </c>
    </row>
    <row r="39" spans="1:4" x14ac:dyDescent="0.25">
      <c r="A39" s="1">
        <v>54</v>
      </c>
      <c r="B39" s="4">
        <f t="shared" si="0"/>
        <v>240.372949248</v>
      </c>
      <c r="C39" s="4">
        <f>'Engine Transmission Tire Data'!O78</f>
        <v>1871.3151144435678</v>
      </c>
      <c r="D39" s="4">
        <f>C39-B39</f>
        <v>1630.9421651955679</v>
      </c>
    </row>
    <row r="40" spans="1:4" x14ac:dyDescent="0.25">
      <c r="A40" s="1">
        <v>56</v>
      </c>
      <c r="B40" s="4">
        <f t="shared" si="0"/>
        <v>248.32289740800002</v>
      </c>
      <c r="C40" s="4">
        <f>'Engine Transmission Tire Data'!O79</f>
        <v>1897.6716653512237</v>
      </c>
      <c r="D40" s="4">
        <f>C40-B40</f>
        <v>1649.3487679432237</v>
      </c>
    </row>
    <row r="41" spans="1:4" x14ac:dyDescent="0.25">
      <c r="A41" s="1">
        <v>58</v>
      </c>
      <c r="B41" s="4">
        <f t="shared" si="0"/>
        <v>256.561934592</v>
      </c>
      <c r="C41" s="4">
        <f>'Engine Transmission Tire Data'!O80</f>
        <v>1950.3847671665355</v>
      </c>
      <c r="D41" s="4">
        <f>C41-B41</f>
        <v>1693.8228325745356</v>
      </c>
    </row>
    <row r="42" spans="1:4" x14ac:dyDescent="0.25">
      <c r="A42" s="1">
        <v>60</v>
      </c>
      <c r="B42" s="4">
        <f t="shared" si="0"/>
        <v>265.0900608</v>
      </c>
      <c r="C42" s="4">
        <f>'Engine Transmission Tire Data'!O81</f>
        <v>1950.3847671665355</v>
      </c>
      <c r="D42" s="4">
        <f>C42-B42</f>
        <v>1685.2947063665356</v>
      </c>
    </row>
    <row r="43" spans="1:4" x14ac:dyDescent="0.25">
      <c r="A43" s="1">
        <v>62</v>
      </c>
      <c r="B43" s="4">
        <f t="shared" si="0"/>
        <v>273.90727603200003</v>
      </c>
      <c r="C43" s="4">
        <f>'Engine Transmission Tire Data'!O82</f>
        <v>1976.7413180741914</v>
      </c>
      <c r="D43" s="4">
        <f>C43-B43</f>
        <v>1702.8340420421914</v>
      </c>
    </row>
    <row r="44" spans="1:4" x14ac:dyDescent="0.25">
      <c r="A44" s="1">
        <v>64</v>
      </c>
      <c r="B44" s="4">
        <f t="shared" si="0"/>
        <v>283.01358028799996</v>
      </c>
      <c r="C44" s="4">
        <f>'Engine Transmission Tire Data'!O83</f>
        <v>1976.7413180741914</v>
      </c>
      <c r="D44" s="4">
        <f>C44-B44</f>
        <v>1693.7277377861915</v>
      </c>
    </row>
    <row r="45" spans="1:4" x14ac:dyDescent="0.25">
      <c r="A45" s="1">
        <v>66</v>
      </c>
      <c r="B45" s="4">
        <f t="shared" si="0"/>
        <v>292.40897356800002</v>
      </c>
      <c r="C45" s="4">
        <f>'Engine Transmission Tire Data'!O84</f>
        <v>1897.6716653512237</v>
      </c>
      <c r="D45" s="4">
        <f>C45-B45</f>
        <v>1605.2626917832238</v>
      </c>
    </row>
    <row r="46" spans="1:4" x14ac:dyDescent="0.25">
      <c r="A46" s="1">
        <v>68</v>
      </c>
      <c r="B46" s="4">
        <f t="shared" si="0"/>
        <v>302.09345587199999</v>
      </c>
      <c r="C46" s="4">
        <f>'Engine Transmission Tire Data'!O85</f>
        <v>1844.9585635359122</v>
      </c>
      <c r="D46" s="4">
        <f>C46-B46</f>
        <v>1542.8651076639121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D136-F03D-42A1-9175-23DE122EFEFE}">
  <dimension ref="A2:O85"/>
  <sheetViews>
    <sheetView topLeftCell="A40" workbookViewId="0">
      <selection activeCell="F7" sqref="F7"/>
    </sheetView>
  </sheetViews>
  <sheetFormatPr defaultRowHeight="15" x14ac:dyDescent="0.25"/>
  <cols>
    <col min="1" max="1" width="16.7109375" customWidth="1"/>
    <col min="4" max="4" width="13.7109375" bestFit="1" customWidth="1"/>
    <col min="5" max="7" width="12.42578125" bestFit="1" customWidth="1"/>
    <col min="9" max="9" width="9.5703125" bestFit="1" customWidth="1"/>
    <col min="15" max="15" width="11.42578125" bestFit="1" customWidth="1"/>
  </cols>
  <sheetData>
    <row r="2" spans="1:5" x14ac:dyDescent="0.25">
      <c r="A2" s="3" t="s">
        <v>26</v>
      </c>
      <c r="E2" s="12" t="s">
        <v>49</v>
      </c>
    </row>
    <row r="3" spans="1:5" x14ac:dyDescent="0.25">
      <c r="A3" t="s">
        <v>27</v>
      </c>
      <c r="B3">
        <v>0.85</v>
      </c>
      <c r="C3" t="s">
        <v>12</v>
      </c>
    </row>
    <row r="4" spans="1:5" x14ac:dyDescent="0.25">
      <c r="A4" t="s">
        <v>28</v>
      </c>
      <c r="B4">
        <v>1.2669999999999999</v>
      </c>
      <c r="C4" t="s">
        <v>29</v>
      </c>
    </row>
    <row r="6" spans="1:5" x14ac:dyDescent="0.25">
      <c r="A6" s="3" t="s">
        <v>33</v>
      </c>
    </row>
    <row r="7" spans="1:5" x14ac:dyDescent="0.25">
      <c r="A7" t="s">
        <v>50</v>
      </c>
      <c r="D7" t="s">
        <v>25</v>
      </c>
    </row>
    <row r="8" spans="1:5" x14ac:dyDescent="0.25">
      <c r="A8" t="s">
        <v>18</v>
      </c>
      <c r="B8">
        <v>3.0590000000000002</v>
      </c>
      <c r="D8">
        <f>B8*$B$14</f>
        <v>12.572490000000002</v>
      </c>
    </row>
    <row r="9" spans="1:5" x14ac:dyDescent="0.25">
      <c r="A9" t="s">
        <v>19</v>
      </c>
      <c r="B9">
        <v>1.625</v>
      </c>
      <c r="D9">
        <f>B9*$B$14</f>
        <v>6.6787500000000009</v>
      </c>
    </row>
    <row r="10" spans="1:5" x14ac:dyDescent="0.25">
      <c r="A10" t="s">
        <v>20</v>
      </c>
      <c r="B10">
        <v>1</v>
      </c>
      <c r="D10">
        <f>B10*$B$14</f>
        <v>4.1100000000000003</v>
      </c>
    </row>
    <row r="11" spans="1:5" x14ac:dyDescent="0.25">
      <c r="A11" t="s">
        <v>21</v>
      </c>
      <c r="B11">
        <v>0.69599999999999995</v>
      </c>
      <c r="D11">
        <f>B11*$B$14</f>
        <v>2.86056</v>
      </c>
    </row>
    <row r="12" spans="1:5" x14ac:dyDescent="0.25">
      <c r="A12" t="s">
        <v>22</v>
      </c>
      <c r="D12">
        <f>B12*$B$14</f>
        <v>0</v>
      </c>
    </row>
    <row r="13" spans="1:5" x14ac:dyDescent="0.25">
      <c r="A13" t="s">
        <v>23</v>
      </c>
      <c r="D13">
        <f>B13*$B$14</f>
        <v>0</v>
      </c>
    </row>
    <row r="14" spans="1:5" x14ac:dyDescent="0.25">
      <c r="A14" t="s">
        <v>24</v>
      </c>
      <c r="B14">
        <v>4.1100000000000003</v>
      </c>
    </row>
    <row r="17" spans="1:4" x14ac:dyDescent="0.25">
      <c r="A17" s="3" t="s">
        <v>40</v>
      </c>
    </row>
    <row r="18" spans="1:4" x14ac:dyDescent="0.25">
      <c r="A18" s="1" t="s">
        <v>36</v>
      </c>
      <c r="B18" s="1" t="s">
        <v>15</v>
      </c>
      <c r="C18" s="1"/>
      <c r="D18" s="1"/>
    </row>
    <row r="19" spans="1:4" x14ac:dyDescent="0.25">
      <c r="A19" s="1" t="s">
        <v>16</v>
      </c>
      <c r="B19" s="1" t="s">
        <v>17</v>
      </c>
      <c r="C19" s="1"/>
      <c r="D19" s="1"/>
    </row>
    <row r="20" spans="1:4" x14ac:dyDescent="0.25">
      <c r="A20" s="1">
        <v>0</v>
      </c>
      <c r="B20" s="1">
        <v>150</v>
      </c>
      <c r="C20" s="1"/>
      <c r="D20" s="4"/>
    </row>
    <row r="21" spans="1:4" x14ac:dyDescent="0.25">
      <c r="A21" s="1">
        <v>250</v>
      </c>
      <c r="B21" s="1">
        <v>200</v>
      </c>
      <c r="C21" s="1"/>
      <c r="D21" s="4"/>
    </row>
    <row r="22" spans="1:4" x14ac:dyDescent="0.25">
      <c r="A22" s="1">
        <v>500</v>
      </c>
      <c r="B22" s="1">
        <v>225</v>
      </c>
      <c r="C22" s="1"/>
      <c r="D22" s="4"/>
    </row>
    <row r="23" spans="1:4" x14ac:dyDescent="0.25">
      <c r="A23" s="1">
        <v>750</v>
      </c>
      <c r="B23" s="1">
        <v>240</v>
      </c>
      <c r="C23" s="1"/>
      <c r="D23" s="4"/>
    </row>
    <row r="24" spans="1:4" x14ac:dyDescent="0.25">
      <c r="A24" s="1">
        <v>1000</v>
      </c>
      <c r="B24" s="1">
        <v>250</v>
      </c>
      <c r="C24" s="1"/>
      <c r="D24" s="4"/>
    </row>
    <row r="25" spans="1:4" x14ac:dyDescent="0.25">
      <c r="A25" s="1">
        <v>1250</v>
      </c>
      <c r="B25" s="1">
        <v>255</v>
      </c>
      <c r="C25" s="1"/>
      <c r="D25" s="4"/>
    </row>
    <row r="26" spans="1:4" x14ac:dyDescent="0.25">
      <c r="A26" s="1">
        <v>1500</v>
      </c>
      <c r="B26" s="1">
        <v>260</v>
      </c>
      <c r="C26" s="1"/>
      <c r="D26" s="4"/>
    </row>
    <row r="27" spans="1:4" x14ac:dyDescent="0.25">
      <c r="A27" s="1">
        <v>1750</v>
      </c>
      <c r="B27" s="1">
        <v>280</v>
      </c>
      <c r="C27" s="1"/>
      <c r="D27" s="4"/>
    </row>
    <row r="28" spans="1:4" x14ac:dyDescent="0.25">
      <c r="A28" s="1">
        <v>2000</v>
      </c>
      <c r="B28" s="1">
        <v>300</v>
      </c>
      <c r="C28" s="1"/>
      <c r="D28" s="4"/>
    </row>
    <row r="29" spans="1:4" x14ac:dyDescent="0.25">
      <c r="A29" s="1">
        <v>2250</v>
      </c>
      <c r="B29" s="1">
        <v>310</v>
      </c>
      <c r="C29" s="1"/>
      <c r="D29" s="4"/>
    </row>
    <row r="30" spans="1:4" x14ac:dyDescent="0.25">
      <c r="A30" s="1">
        <v>2500</v>
      </c>
      <c r="B30" s="1">
        <v>315</v>
      </c>
      <c r="C30" s="1"/>
      <c r="D30" s="4"/>
    </row>
    <row r="31" spans="1:4" x14ac:dyDescent="0.25">
      <c r="A31" s="1">
        <v>2750</v>
      </c>
      <c r="B31" s="1">
        <v>320</v>
      </c>
      <c r="C31" s="1"/>
      <c r="D31" s="4"/>
    </row>
    <row r="32" spans="1:4" x14ac:dyDescent="0.25">
      <c r="A32" s="1">
        <v>3000</v>
      </c>
      <c r="B32" s="1">
        <v>325</v>
      </c>
      <c r="C32" s="1"/>
      <c r="D32" s="4"/>
    </row>
    <row r="33" spans="1:15" x14ac:dyDescent="0.25">
      <c r="A33" s="1">
        <v>3250</v>
      </c>
      <c r="B33" s="1">
        <v>335</v>
      </c>
      <c r="C33" s="1"/>
      <c r="D33" s="4"/>
      <c r="J33" s="2"/>
      <c r="K33" s="2"/>
      <c r="L33" s="2"/>
      <c r="M33" s="2"/>
    </row>
    <row r="34" spans="1:15" x14ac:dyDescent="0.25">
      <c r="A34" s="1">
        <v>3500</v>
      </c>
      <c r="B34" s="1">
        <v>350</v>
      </c>
      <c r="C34" s="1"/>
      <c r="D34" s="4"/>
      <c r="J34" s="2"/>
      <c r="K34" s="2"/>
      <c r="L34" s="2"/>
      <c r="M34" s="2"/>
    </row>
    <row r="35" spans="1:15" x14ac:dyDescent="0.25">
      <c r="A35" s="1">
        <v>3750</v>
      </c>
      <c r="B35" s="1">
        <v>355</v>
      </c>
      <c r="C35" s="1"/>
      <c r="D35" s="4"/>
      <c r="J35" s="2"/>
      <c r="K35" s="2"/>
      <c r="L35" s="2"/>
      <c r="M35" s="2"/>
    </row>
    <row r="36" spans="1:15" x14ac:dyDescent="0.25">
      <c r="A36" s="1">
        <v>4000</v>
      </c>
      <c r="B36" s="1">
        <v>360</v>
      </c>
      <c r="C36" s="1"/>
      <c r="D36" s="4"/>
      <c r="J36" s="2"/>
      <c r="K36" s="2"/>
      <c r="L36" s="2"/>
      <c r="M36" s="2"/>
    </row>
    <row r="37" spans="1:15" x14ac:dyDescent="0.25">
      <c r="A37" s="1">
        <v>4250</v>
      </c>
      <c r="B37" s="1">
        <v>370</v>
      </c>
      <c r="C37" s="1"/>
      <c r="D37" s="4"/>
      <c r="J37" s="2"/>
      <c r="K37" s="2"/>
      <c r="L37" s="2"/>
      <c r="M37" s="2"/>
    </row>
    <row r="38" spans="1:15" x14ac:dyDescent="0.25">
      <c r="A38" s="1">
        <v>4500</v>
      </c>
      <c r="B38" s="1">
        <v>375</v>
      </c>
      <c r="C38" s="1"/>
      <c r="D38" s="4"/>
      <c r="J38" s="2"/>
      <c r="K38" s="2"/>
      <c r="L38" s="2"/>
      <c r="M38" s="2"/>
    </row>
    <row r="39" spans="1:15" x14ac:dyDescent="0.25">
      <c r="A39" s="1">
        <v>4750</v>
      </c>
      <c r="B39" s="1">
        <v>360</v>
      </c>
      <c r="C39" s="1"/>
      <c r="D39" s="4"/>
      <c r="J39" s="2"/>
      <c r="K39" s="2"/>
      <c r="L39" s="2"/>
      <c r="M39" s="2"/>
    </row>
    <row r="40" spans="1:15" x14ac:dyDescent="0.25">
      <c r="A40" s="1">
        <v>5000</v>
      </c>
      <c r="B40" s="1">
        <v>350</v>
      </c>
      <c r="C40" s="1"/>
      <c r="D40" s="4"/>
      <c r="J40" s="2"/>
      <c r="K40" s="2"/>
      <c r="L40" s="2"/>
      <c r="M40" s="2"/>
    </row>
    <row r="41" spans="1:15" x14ac:dyDescent="0.25">
      <c r="A41" s="1">
        <v>5250</v>
      </c>
      <c r="B41" s="1">
        <v>335</v>
      </c>
      <c r="C41" s="1"/>
      <c r="D41" s="4"/>
      <c r="J41" s="2"/>
      <c r="K41" s="2"/>
      <c r="L41" s="2"/>
      <c r="M41" s="2"/>
    </row>
    <row r="42" spans="1:15" x14ac:dyDescent="0.25">
      <c r="A42" s="1">
        <v>5500</v>
      </c>
      <c r="B42" s="1">
        <v>320</v>
      </c>
      <c r="C42" s="1"/>
      <c r="D42" s="4"/>
      <c r="J42" s="2"/>
      <c r="K42" s="2"/>
      <c r="L42" s="2"/>
      <c r="M42" s="2"/>
    </row>
    <row r="43" spans="1:15" x14ac:dyDescent="0.25">
      <c r="A43" s="1">
        <v>5750</v>
      </c>
      <c r="B43" s="1">
        <v>310</v>
      </c>
      <c r="C43" s="1"/>
      <c r="D43" s="4"/>
      <c r="J43" s="2"/>
      <c r="K43" s="2"/>
      <c r="L43" s="2"/>
      <c r="M43" s="2"/>
    </row>
    <row r="44" spans="1:15" x14ac:dyDescent="0.25">
      <c r="A44" s="1">
        <v>6000</v>
      </c>
      <c r="B44" s="1">
        <v>300</v>
      </c>
      <c r="C44" s="1"/>
      <c r="D44" s="4"/>
      <c r="J44" s="2"/>
      <c r="K44" s="2"/>
      <c r="L44" s="2"/>
      <c r="M44" s="2"/>
    </row>
    <row r="45" spans="1:15" x14ac:dyDescent="0.25">
      <c r="A45" s="1">
        <v>6250</v>
      </c>
      <c r="B45" s="1">
        <v>50</v>
      </c>
      <c r="C45" s="1"/>
      <c r="D45" s="4"/>
      <c r="J45" s="2"/>
      <c r="K45" s="2"/>
      <c r="L45" s="2"/>
      <c r="M45" s="2"/>
    </row>
    <row r="46" spans="1:15" x14ac:dyDescent="0.25">
      <c r="A46" s="1">
        <v>6500</v>
      </c>
      <c r="B46" s="1">
        <v>0</v>
      </c>
      <c r="C46" s="1"/>
      <c r="D46" s="4"/>
      <c r="J46" s="2"/>
      <c r="K46" s="2"/>
      <c r="L46" s="2"/>
      <c r="M46" s="2"/>
    </row>
    <row r="48" spans="1:15" x14ac:dyDescent="0.25">
      <c r="C48" s="8" t="s">
        <v>36</v>
      </c>
      <c r="D48" s="8"/>
      <c r="E48" s="8"/>
      <c r="G48" s="8" t="s">
        <v>38</v>
      </c>
      <c r="H48" s="8"/>
      <c r="I48" s="8"/>
      <c r="K48" s="8" t="s">
        <v>31</v>
      </c>
      <c r="L48" s="8"/>
      <c r="M48" s="8"/>
      <c r="O48" s="10" t="s">
        <v>39</v>
      </c>
    </row>
    <row r="49" spans="1:15" x14ac:dyDescent="0.25">
      <c r="A49" s="9" t="s">
        <v>5</v>
      </c>
      <c r="B49" s="1"/>
      <c r="C49" s="9" t="s">
        <v>34</v>
      </c>
      <c r="D49" s="9" t="s">
        <v>35</v>
      </c>
      <c r="E49" s="9" t="s">
        <v>37</v>
      </c>
      <c r="G49" s="9" t="s">
        <v>34</v>
      </c>
      <c r="H49" s="9" t="s">
        <v>35</v>
      </c>
      <c r="I49" s="9" t="s">
        <v>37</v>
      </c>
      <c r="J49" s="1"/>
      <c r="K49" s="9" t="s">
        <v>34</v>
      </c>
      <c r="L49" s="9" t="s">
        <v>35</v>
      </c>
      <c r="M49" s="9" t="s">
        <v>37</v>
      </c>
      <c r="N49" s="1"/>
      <c r="O49" s="1"/>
    </row>
    <row r="50" spans="1:15" ht="15.75" thickBot="1" x14ac:dyDescent="0.3">
      <c r="A50" s="6" t="s">
        <v>6</v>
      </c>
      <c r="B50" s="6"/>
      <c r="C50" s="6" t="s">
        <v>16</v>
      </c>
      <c r="D50" s="6" t="s">
        <v>16</v>
      </c>
      <c r="E50" s="6" t="s">
        <v>16</v>
      </c>
      <c r="F50" s="7"/>
      <c r="G50" s="6" t="s">
        <v>30</v>
      </c>
      <c r="H50" s="6" t="s">
        <v>30</v>
      </c>
      <c r="I50" s="6" t="s">
        <v>30</v>
      </c>
      <c r="J50" s="6"/>
      <c r="K50" s="6" t="s">
        <v>10</v>
      </c>
      <c r="L50" s="6" t="s">
        <v>10</v>
      </c>
      <c r="M50" s="6" t="s">
        <v>10</v>
      </c>
      <c r="N50" s="6"/>
      <c r="O50" s="6" t="s">
        <v>10</v>
      </c>
    </row>
    <row r="51" spans="1:15" x14ac:dyDescent="0.25">
      <c r="A51" s="1">
        <v>0</v>
      </c>
      <c r="B51" s="1"/>
      <c r="C51" s="4">
        <f>$A51*$D$8*5280/(2*PI()*$B$4*60)</f>
        <v>0</v>
      </c>
      <c r="D51" s="4">
        <f>$A51*$D$9*5280/(2*PI()*$B$4*60)</f>
        <v>0</v>
      </c>
      <c r="E51" s="4">
        <f>$A51*$D$10*5280/(2*PI()*$B$4*60)</f>
        <v>0</v>
      </c>
      <c r="G51" s="4">
        <f>$D$8*$B$3*VLOOKUP($C51,$A$20:$B$46,2, TRUE)</f>
        <v>1602.9924750000002</v>
      </c>
      <c r="H51" s="4">
        <f>$D$9*VLOOKUP($D51,$A$20:$B$46,2, TRUE)</f>
        <v>1001.8125000000001</v>
      </c>
      <c r="I51" s="4">
        <f>$D$10*VLOOKUP($E51,$A$20:$B$46,2, TRUE)</f>
        <v>616.5</v>
      </c>
      <c r="J51" s="4"/>
      <c r="K51" s="4">
        <f>G51/$B$4</f>
        <v>1265.1874309392267</v>
      </c>
      <c r="L51" s="4">
        <f>H51/$B$4</f>
        <v>790.69652722967658</v>
      </c>
      <c r="M51" s="4">
        <f>I51/$B$4</f>
        <v>486.58247829518552</v>
      </c>
      <c r="N51" s="4"/>
      <c r="O51" s="4">
        <f>MAX(K51:M51)</f>
        <v>1265.1874309392267</v>
      </c>
    </row>
    <row r="52" spans="1:15" x14ac:dyDescent="0.25">
      <c r="A52" s="1">
        <v>2</v>
      </c>
      <c r="B52" s="1"/>
      <c r="C52" s="4">
        <f t="shared" ref="C52:C85" si="0">$A52*$D$8*5280/(2*PI()*$B$4*60)</f>
        <v>277.95691536173842</v>
      </c>
      <c r="D52" s="4">
        <f t="shared" ref="D52:D85" si="1">$A52*$D$9*5280/(2*PI()*$B$4*60)</f>
        <v>147.65609266519283</v>
      </c>
      <c r="E52" s="4">
        <f t="shared" ref="E52:E85" si="2">$A52*$D$10*5280/(2*PI()*$B$4*60)</f>
        <v>90.865287793964825</v>
      </c>
      <c r="G52" s="4">
        <f t="shared" ref="G52:G85" si="3">$D$8*$B$3*VLOOKUP($C52,$A$20:$B$46,2, TRUE)</f>
        <v>2137.3233000000005</v>
      </c>
      <c r="H52" s="4">
        <f>$D$9*VLOOKUP($D52,$A$20:$B$46,2, TRUE)</f>
        <v>1001.8125000000001</v>
      </c>
      <c r="I52" s="4">
        <f>$D$10*VLOOKUP($E52,$A$20:$B$46,2, TRUE)</f>
        <v>616.5</v>
      </c>
      <c r="J52" s="4"/>
      <c r="K52" s="4">
        <f t="shared" ref="K52:M83" si="4">G52/$B$4</f>
        <v>1686.9165745856358</v>
      </c>
      <c r="L52" s="4">
        <f t="shared" si="4"/>
        <v>790.69652722967658</v>
      </c>
      <c r="M52" s="4">
        <f t="shared" si="4"/>
        <v>486.58247829518552</v>
      </c>
      <c r="N52" s="4"/>
      <c r="O52" s="4">
        <f t="shared" ref="O52:O83" si="5">MAX(K52:M52)</f>
        <v>1686.9165745856358</v>
      </c>
    </row>
    <row r="53" spans="1:15" x14ac:dyDescent="0.25">
      <c r="A53" s="1">
        <v>4</v>
      </c>
      <c r="B53" s="1"/>
      <c r="C53" s="4">
        <f t="shared" si="0"/>
        <v>555.91383072347685</v>
      </c>
      <c r="D53" s="4">
        <f t="shared" si="1"/>
        <v>295.31218533038566</v>
      </c>
      <c r="E53" s="4">
        <f t="shared" si="2"/>
        <v>181.73057558792965</v>
      </c>
      <c r="G53" s="4">
        <f t="shared" si="3"/>
        <v>2404.4887125000005</v>
      </c>
      <c r="H53" s="4">
        <f>$D$9*VLOOKUP($D53,$A$20:$B$46,2, TRUE)</f>
        <v>1335.7500000000002</v>
      </c>
      <c r="I53" s="4">
        <f>$D$10*VLOOKUP($E53,$A$20:$B$46,2, TRUE)</f>
        <v>616.5</v>
      </c>
      <c r="J53" s="4"/>
      <c r="K53" s="4">
        <f t="shared" si="4"/>
        <v>1897.7811464088402</v>
      </c>
      <c r="L53" s="4">
        <f t="shared" si="4"/>
        <v>1054.2620363062354</v>
      </c>
      <c r="M53" s="4">
        <f t="shared" si="4"/>
        <v>486.58247829518552</v>
      </c>
      <c r="N53" s="4"/>
      <c r="O53" s="4">
        <f t="shared" si="5"/>
        <v>1897.7811464088402</v>
      </c>
    </row>
    <row r="54" spans="1:15" x14ac:dyDescent="0.25">
      <c r="A54" s="1">
        <v>6</v>
      </c>
      <c r="B54" s="1"/>
      <c r="C54" s="4">
        <f t="shared" si="0"/>
        <v>833.87074608521527</v>
      </c>
      <c r="D54" s="4">
        <f t="shared" si="1"/>
        <v>442.96827799557849</v>
      </c>
      <c r="E54" s="4">
        <f t="shared" si="2"/>
        <v>272.5958633818945</v>
      </c>
      <c r="G54" s="4">
        <f t="shared" si="3"/>
        <v>2564.7879600000001</v>
      </c>
      <c r="H54" s="4">
        <f>$D$9*VLOOKUP($D54,$A$20:$B$46,2, TRUE)</f>
        <v>1335.7500000000002</v>
      </c>
      <c r="I54" s="4">
        <f>$D$10*VLOOKUP($E54,$A$20:$B$46,2, TRUE)</f>
        <v>822.00000000000011</v>
      </c>
      <c r="J54" s="4"/>
      <c r="K54" s="4">
        <f t="shared" si="4"/>
        <v>2024.2998895027627</v>
      </c>
      <c r="L54" s="4">
        <f t="shared" si="4"/>
        <v>1054.2620363062354</v>
      </c>
      <c r="M54" s="4">
        <f t="shared" si="4"/>
        <v>648.77663772691415</v>
      </c>
      <c r="N54" s="4"/>
      <c r="O54" s="4">
        <f t="shared" si="5"/>
        <v>2024.2998895027627</v>
      </c>
    </row>
    <row r="55" spans="1:15" x14ac:dyDescent="0.25">
      <c r="A55" s="1">
        <v>8</v>
      </c>
      <c r="B55" s="1"/>
      <c r="C55" s="4">
        <f t="shared" si="0"/>
        <v>1111.8276614469537</v>
      </c>
      <c r="D55" s="4">
        <f t="shared" si="1"/>
        <v>590.62437066077132</v>
      </c>
      <c r="E55" s="4">
        <f t="shared" si="2"/>
        <v>363.4611511758593</v>
      </c>
      <c r="G55" s="4">
        <f t="shared" si="3"/>
        <v>2671.6541250000005</v>
      </c>
      <c r="H55" s="4">
        <f>$D$9*VLOOKUP($D55,$A$20:$B$46,2, TRUE)</f>
        <v>1502.7187500000002</v>
      </c>
      <c r="I55" s="4">
        <f>$D$10*VLOOKUP($E55,$A$20:$B$46,2, TRUE)</f>
        <v>822.00000000000011</v>
      </c>
      <c r="J55" s="4"/>
      <c r="K55" s="4">
        <f t="shared" si="4"/>
        <v>2108.6457182320446</v>
      </c>
      <c r="L55" s="4">
        <f t="shared" si="4"/>
        <v>1186.0447908445149</v>
      </c>
      <c r="M55" s="4">
        <f t="shared" si="4"/>
        <v>648.77663772691415</v>
      </c>
      <c r="N55" s="4"/>
      <c r="O55" s="4">
        <f t="shared" si="5"/>
        <v>2108.6457182320446</v>
      </c>
    </row>
    <row r="56" spans="1:15" x14ac:dyDescent="0.25">
      <c r="A56" s="1">
        <v>10</v>
      </c>
      <c r="B56" s="1"/>
      <c r="C56" s="4">
        <f t="shared" si="0"/>
        <v>1389.784576808692</v>
      </c>
      <c r="D56" s="4">
        <f t="shared" si="1"/>
        <v>738.28046332596421</v>
      </c>
      <c r="E56" s="4">
        <f t="shared" si="2"/>
        <v>454.3264389698241</v>
      </c>
      <c r="G56" s="4">
        <f t="shared" si="3"/>
        <v>2725.0872075000002</v>
      </c>
      <c r="H56" s="4">
        <f>$D$9*VLOOKUP($D56,$A$20:$B$46,2, TRUE)</f>
        <v>1502.7187500000002</v>
      </c>
      <c r="I56" s="4">
        <f>$D$10*VLOOKUP($E56,$A$20:$B$46,2, TRUE)</f>
        <v>822.00000000000011</v>
      </c>
      <c r="J56" s="4"/>
      <c r="K56" s="4">
        <f t="shared" si="4"/>
        <v>2150.8186325966853</v>
      </c>
      <c r="L56" s="4">
        <f t="shared" si="4"/>
        <v>1186.0447908445149</v>
      </c>
      <c r="M56" s="4">
        <f t="shared" si="4"/>
        <v>648.77663772691415</v>
      </c>
      <c r="N56" s="4"/>
      <c r="O56" s="4">
        <f t="shared" si="5"/>
        <v>2150.8186325966853</v>
      </c>
    </row>
    <row r="57" spans="1:15" x14ac:dyDescent="0.25">
      <c r="A57" s="1">
        <v>12</v>
      </c>
      <c r="B57" s="1"/>
      <c r="C57" s="4">
        <f t="shared" si="0"/>
        <v>1667.7414921704305</v>
      </c>
      <c r="D57" s="4">
        <f t="shared" si="1"/>
        <v>885.93655599115698</v>
      </c>
      <c r="E57" s="4">
        <f t="shared" si="2"/>
        <v>545.19172676378901</v>
      </c>
      <c r="G57" s="4">
        <f t="shared" si="3"/>
        <v>2778.5202900000004</v>
      </c>
      <c r="H57" s="4">
        <f>$D$9*VLOOKUP($D57,$A$20:$B$46,2, TRUE)</f>
        <v>1602.9</v>
      </c>
      <c r="I57" s="4">
        <f>$D$10*VLOOKUP($E57,$A$20:$B$46,2, TRUE)</f>
        <v>924.75000000000011</v>
      </c>
      <c r="J57" s="4"/>
      <c r="K57" s="4">
        <f t="shared" si="4"/>
        <v>2192.9915469613265</v>
      </c>
      <c r="L57" s="4">
        <f t="shared" si="4"/>
        <v>1265.1144435674823</v>
      </c>
      <c r="M57" s="4">
        <f t="shared" si="4"/>
        <v>729.87371744277834</v>
      </c>
      <c r="N57" s="4"/>
      <c r="O57" s="4">
        <f t="shared" si="5"/>
        <v>2192.9915469613265</v>
      </c>
    </row>
    <row r="58" spans="1:15" x14ac:dyDescent="0.25">
      <c r="A58" s="1">
        <v>14</v>
      </c>
      <c r="B58" s="1"/>
      <c r="C58" s="4">
        <f t="shared" si="0"/>
        <v>1945.6984075321689</v>
      </c>
      <c r="D58" s="4">
        <f t="shared" si="1"/>
        <v>1033.5926486563499</v>
      </c>
      <c r="E58" s="4">
        <f t="shared" si="2"/>
        <v>636.05701455775375</v>
      </c>
      <c r="G58" s="4">
        <f t="shared" si="3"/>
        <v>2992.2526200000002</v>
      </c>
      <c r="H58" s="4">
        <f>$D$9*VLOOKUP($D58,$A$20:$B$46,2, TRUE)</f>
        <v>1669.6875000000002</v>
      </c>
      <c r="I58" s="4">
        <f>$D$10*VLOOKUP($E58,$A$20:$B$46,2, TRUE)</f>
        <v>924.75000000000011</v>
      </c>
      <c r="J58" s="4"/>
      <c r="K58" s="4">
        <f t="shared" si="4"/>
        <v>2361.68320441989</v>
      </c>
      <c r="L58" s="4">
        <f t="shared" si="4"/>
        <v>1317.8275453827944</v>
      </c>
      <c r="M58" s="4">
        <f t="shared" si="4"/>
        <v>729.87371744277834</v>
      </c>
      <c r="N58" s="4"/>
      <c r="O58" s="4">
        <f t="shared" si="5"/>
        <v>2361.68320441989</v>
      </c>
    </row>
    <row r="59" spans="1:15" x14ac:dyDescent="0.25">
      <c r="A59" s="1">
        <v>16</v>
      </c>
      <c r="B59" s="1"/>
      <c r="C59" s="4">
        <f t="shared" si="0"/>
        <v>2223.6553228939074</v>
      </c>
      <c r="D59" s="4">
        <f t="shared" si="1"/>
        <v>1181.2487413215426</v>
      </c>
      <c r="E59" s="4">
        <f t="shared" si="2"/>
        <v>726.9223023517186</v>
      </c>
      <c r="G59" s="4">
        <f t="shared" si="3"/>
        <v>3205.9849500000005</v>
      </c>
      <c r="H59" s="4">
        <f>$D$9*VLOOKUP($D59,$A$20:$B$46,2, TRUE)</f>
        <v>1669.6875000000002</v>
      </c>
      <c r="I59" s="4">
        <f>$D$10*VLOOKUP($E59,$A$20:$B$46,2, TRUE)</f>
        <v>924.75000000000011</v>
      </c>
      <c r="J59" s="4"/>
      <c r="K59" s="4">
        <f t="shared" si="4"/>
        <v>2530.3748618784534</v>
      </c>
      <c r="L59" s="4">
        <f t="shared" si="4"/>
        <v>1317.8275453827944</v>
      </c>
      <c r="M59" s="4">
        <f t="shared" si="4"/>
        <v>729.87371744277834</v>
      </c>
      <c r="N59" s="4"/>
      <c r="O59" s="4">
        <f t="shared" si="5"/>
        <v>2530.3748618784534</v>
      </c>
    </row>
    <row r="60" spans="1:15" x14ac:dyDescent="0.25">
      <c r="A60" s="1">
        <v>18</v>
      </c>
      <c r="B60" s="1"/>
      <c r="C60" s="4">
        <f t="shared" si="0"/>
        <v>2501.6122382556455</v>
      </c>
      <c r="D60" s="4">
        <f t="shared" si="1"/>
        <v>1328.9048339867354</v>
      </c>
      <c r="E60" s="4">
        <f t="shared" si="2"/>
        <v>817.78759014568334</v>
      </c>
      <c r="G60" s="4">
        <f t="shared" si="3"/>
        <v>3366.2841975000006</v>
      </c>
      <c r="H60" s="4">
        <f>$D$9*VLOOKUP($D60,$A$20:$B$46,2, TRUE)</f>
        <v>1703.0812500000002</v>
      </c>
      <c r="I60" s="4">
        <f>$D$10*VLOOKUP($E60,$A$20:$B$46,2, TRUE)</f>
        <v>986.40000000000009</v>
      </c>
      <c r="J60" s="4"/>
      <c r="K60" s="4">
        <f t="shared" si="4"/>
        <v>2656.8936049723761</v>
      </c>
      <c r="L60" s="4">
        <f t="shared" si="4"/>
        <v>1344.18409629045</v>
      </c>
      <c r="M60" s="4">
        <f t="shared" si="4"/>
        <v>778.53196527229693</v>
      </c>
      <c r="N60" s="4"/>
      <c r="O60" s="4">
        <f t="shared" si="5"/>
        <v>2656.8936049723761</v>
      </c>
    </row>
    <row r="61" spans="1:15" x14ac:dyDescent="0.25">
      <c r="A61" s="1">
        <v>20</v>
      </c>
      <c r="B61" s="1"/>
      <c r="C61" s="4">
        <f t="shared" si="0"/>
        <v>2779.569153617384</v>
      </c>
      <c r="D61" s="4">
        <f t="shared" si="1"/>
        <v>1476.5609266519284</v>
      </c>
      <c r="E61" s="4">
        <f t="shared" si="2"/>
        <v>908.65287793964819</v>
      </c>
      <c r="G61" s="4">
        <f t="shared" si="3"/>
        <v>3419.7172800000003</v>
      </c>
      <c r="H61" s="4">
        <f>$D$9*VLOOKUP($D61,$A$20:$B$46,2, TRUE)</f>
        <v>1703.0812500000002</v>
      </c>
      <c r="I61" s="4">
        <f>$D$10*VLOOKUP($E61,$A$20:$B$46,2, TRUE)</f>
        <v>986.40000000000009</v>
      </c>
      <c r="J61" s="4"/>
      <c r="K61" s="4">
        <f t="shared" si="4"/>
        <v>2699.0665193370169</v>
      </c>
      <c r="L61" s="4">
        <f t="shared" si="4"/>
        <v>1344.18409629045</v>
      </c>
      <c r="M61" s="4">
        <f t="shared" si="4"/>
        <v>778.53196527229693</v>
      </c>
      <c r="N61" s="4"/>
      <c r="O61" s="4">
        <f t="shared" si="5"/>
        <v>2699.0665193370169</v>
      </c>
    </row>
    <row r="62" spans="1:15" x14ac:dyDescent="0.25">
      <c r="A62" s="1">
        <v>22</v>
      </c>
      <c r="B62" s="1"/>
      <c r="C62" s="4">
        <f t="shared" si="0"/>
        <v>3057.5260689791221</v>
      </c>
      <c r="D62" s="4">
        <f t="shared" si="1"/>
        <v>1624.217019317121</v>
      </c>
      <c r="E62" s="4">
        <f t="shared" si="2"/>
        <v>999.51816573361305</v>
      </c>
      <c r="G62" s="4">
        <f t="shared" si="3"/>
        <v>3473.1503625000005</v>
      </c>
      <c r="H62" s="4">
        <f>$D$9*VLOOKUP($D62,$A$20:$B$46,2, TRUE)</f>
        <v>1736.4750000000001</v>
      </c>
      <c r="I62" s="4">
        <f>$D$10*VLOOKUP($E62,$A$20:$B$46,2, TRUE)</f>
        <v>986.40000000000009</v>
      </c>
      <c r="J62" s="4"/>
      <c r="K62" s="4">
        <f t="shared" si="4"/>
        <v>2741.2394337016581</v>
      </c>
      <c r="L62" s="4">
        <f t="shared" si="4"/>
        <v>1370.5406471981059</v>
      </c>
      <c r="M62" s="4">
        <f t="shared" si="4"/>
        <v>778.53196527229693</v>
      </c>
      <c r="N62" s="4"/>
      <c r="O62" s="4">
        <f t="shared" si="5"/>
        <v>2741.2394337016581</v>
      </c>
    </row>
    <row r="63" spans="1:15" x14ac:dyDescent="0.25">
      <c r="A63" s="1">
        <v>24</v>
      </c>
      <c r="B63" s="1"/>
      <c r="C63" s="4">
        <f t="shared" si="0"/>
        <v>3335.4829843408611</v>
      </c>
      <c r="D63" s="4">
        <f t="shared" si="1"/>
        <v>1771.873111982314</v>
      </c>
      <c r="E63" s="4">
        <f t="shared" si="2"/>
        <v>1090.383453527578</v>
      </c>
      <c r="G63" s="4">
        <f t="shared" si="3"/>
        <v>3580.0165275000004</v>
      </c>
      <c r="H63" s="4">
        <f>$D$9*VLOOKUP($D63,$A$20:$B$46,2, TRUE)</f>
        <v>1870.0500000000002</v>
      </c>
      <c r="I63" s="4">
        <f>$D$10*VLOOKUP($E63,$A$20:$B$46,2, TRUE)</f>
        <v>1027.5</v>
      </c>
      <c r="J63" s="4"/>
      <c r="K63" s="4">
        <f t="shared" si="4"/>
        <v>2825.5852624309396</v>
      </c>
      <c r="L63" s="4">
        <f t="shared" si="4"/>
        <v>1475.9668508287295</v>
      </c>
      <c r="M63" s="4">
        <f t="shared" si="4"/>
        <v>810.97079715864254</v>
      </c>
      <c r="N63" s="4"/>
      <c r="O63" s="4">
        <f t="shared" si="5"/>
        <v>2825.5852624309396</v>
      </c>
    </row>
    <row r="64" spans="1:15" x14ac:dyDescent="0.25">
      <c r="A64" s="1">
        <v>26</v>
      </c>
      <c r="B64" s="1"/>
      <c r="C64" s="4">
        <f t="shared" si="0"/>
        <v>3613.4398997025996</v>
      </c>
      <c r="D64" s="4">
        <f t="shared" si="1"/>
        <v>1919.529204647507</v>
      </c>
      <c r="E64" s="4">
        <f t="shared" si="2"/>
        <v>1181.2487413215426</v>
      </c>
      <c r="G64" s="4">
        <f t="shared" si="3"/>
        <v>3740.3157750000005</v>
      </c>
      <c r="H64" s="4">
        <f>$D$9*VLOOKUP($D64,$A$20:$B$46,2, TRUE)</f>
        <v>1870.0500000000002</v>
      </c>
      <c r="I64" s="4">
        <f>$D$10*VLOOKUP($E64,$A$20:$B$46,2, TRUE)</f>
        <v>1027.5</v>
      </c>
      <c r="J64" s="4"/>
      <c r="K64" s="4">
        <f t="shared" si="4"/>
        <v>2952.1040055248623</v>
      </c>
      <c r="L64" s="4">
        <f t="shared" si="4"/>
        <v>1475.9668508287295</v>
      </c>
      <c r="M64" s="4">
        <f t="shared" si="4"/>
        <v>810.97079715864254</v>
      </c>
      <c r="N64" s="4"/>
      <c r="O64" s="4">
        <f t="shared" si="5"/>
        <v>2952.1040055248623</v>
      </c>
    </row>
    <row r="65" spans="1:15" x14ac:dyDescent="0.25">
      <c r="A65" s="1">
        <v>28</v>
      </c>
      <c r="B65" s="1"/>
      <c r="C65" s="4">
        <f t="shared" si="0"/>
        <v>3891.3968150643377</v>
      </c>
      <c r="D65" s="4">
        <f t="shared" si="1"/>
        <v>2067.1852973126997</v>
      </c>
      <c r="E65" s="4">
        <f t="shared" si="2"/>
        <v>1272.1140291155075</v>
      </c>
      <c r="G65" s="4">
        <f t="shared" si="3"/>
        <v>3793.7488575000007</v>
      </c>
      <c r="H65" s="4">
        <f>$D$9*VLOOKUP($D65,$A$20:$B$46,2, TRUE)</f>
        <v>2003.6250000000002</v>
      </c>
      <c r="I65" s="4">
        <f>$D$10*VLOOKUP($E65,$A$20:$B$46,2, TRUE)</f>
        <v>1048.0500000000002</v>
      </c>
      <c r="J65" s="4"/>
      <c r="K65" s="4">
        <f t="shared" si="4"/>
        <v>2994.2769198895035</v>
      </c>
      <c r="L65" s="4">
        <f t="shared" si="4"/>
        <v>1581.3930544593532</v>
      </c>
      <c r="M65" s="4">
        <f t="shared" si="4"/>
        <v>827.19021310181552</v>
      </c>
      <c r="N65" s="4"/>
      <c r="O65" s="4">
        <f t="shared" si="5"/>
        <v>2994.2769198895035</v>
      </c>
    </row>
    <row r="66" spans="1:15" x14ac:dyDescent="0.25">
      <c r="A66" s="1">
        <v>30</v>
      </c>
      <c r="B66" s="1"/>
      <c r="C66" s="4">
        <f t="shared" si="0"/>
        <v>4169.3537304260763</v>
      </c>
      <c r="D66" s="4">
        <f t="shared" si="1"/>
        <v>2214.8413899778925</v>
      </c>
      <c r="E66" s="4">
        <f t="shared" si="2"/>
        <v>1362.9793169094726</v>
      </c>
      <c r="G66" s="4">
        <f t="shared" si="3"/>
        <v>3847.1819400000004</v>
      </c>
      <c r="H66" s="4">
        <f>$D$9*VLOOKUP($D66,$A$20:$B$46,2, TRUE)</f>
        <v>2003.6250000000002</v>
      </c>
      <c r="I66" s="4">
        <f>$D$10*VLOOKUP($E66,$A$20:$B$46,2, TRUE)</f>
        <v>1048.0500000000002</v>
      </c>
      <c r="J66" s="4"/>
      <c r="K66" s="4">
        <f t="shared" si="4"/>
        <v>3036.4498342541442</v>
      </c>
      <c r="L66" s="4">
        <f t="shared" si="4"/>
        <v>1581.3930544593532</v>
      </c>
      <c r="M66" s="4">
        <f t="shared" si="4"/>
        <v>827.19021310181552</v>
      </c>
      <c r="N66" s="4"/>
      <c r="O66" s="4">
        <f t="shared" si="5"/>
        <v>3036.4498342541442</v>
      </c>
    </row>
    <row r="67" spans="1:15" x14ac:dyDescent="0.25">
      <c r="A67" s="1">
        <v>32</v>
      </c>
      <c r="B67" s="1"/>
      <c r="C67" s="4">
        <f t="shared" si="0"/>
        <v>4447.3106457878148</v>
      </c>
      <c r="D67" s="4">
        <f t="shared" si="1"/>
        <v>2362.4974826430853</v>
      </c>
      <c r="E67" s="4">
        <f t="shared" si="2"/>
        <v>1453.8446047034372</v>
      </c>
      <c r="G67" s="4">
        <f t="shared" si="3"/>
        <v>3954.0481050000003</v>
      </c>
      <c r="H67" s="4">
        <f>$D$9*VLOOKUP($D67,$A$20:$B$46,2, TRUE)</f>
        <v>2070.4125000000004</v>
      </c>
      <c r="I67" s="4">
        <f>$D$10*VLOOKUP($E67,$A$20:$B$46,2, TRUE)</f>
        <v>1048.0500000000002</v>
      </c>
      <c r="J67" s="4"/>
      <c r="K67" s="4">
        <f t="shared" si="4"/>
        <v>3120.7956629834257</v>
      </c>
      <c r="L67" s="4">
        <f t="shared" si="4"/>
        <v>1634.106156274665</v>
      </c>
      <c r="M67" s="4">
        <f t="shared" si="4"/>
        <v>827.19021310181552</v>
      </c>
      <c r="N67" s="4"/>
      <c r="O67" s="4">
        <f t="shared" si="5"/>
        <v>3120.7956629834257</v>
      </c>
    </row>
    <row r="68" spans="1:15" x14ac:dyDescent="0.25">
      <c r="A68" s="1">
        <v>34</v>
      </c>
      <c r="B68" s="1"/>
      <c r="C68" s="4">
        <f t="shared" si="0"/>
        <v>4725.2675611495533</v>
      </c>
      <c r="D68" s="4">
        <f t="shared" si="1"/>
        <v>2510.1535753082785</v>
      </c>
      <c r="E68" s="4">
        <f t="shared" si="2"/>
        <v>1544.7098924974021</v>
      </c>
      <c r="G68" s="4">
        <f t="shared" si="3"/>
        <v>4007.4811875000005</v>
      </c>
      <c r="H68" s="4">
        <f>$D$9*VLOOKUP($D68,$A$20:$B$46,2, TRUE)</f>
        <v>2103.8062500000001</v>
      </c>
      <c r="I68" s="4">
        <f>$D$10*VLOOKUP($E68,$A$20:$B$46,2, TRUE)</f>
        <v>1068.6000000000001</v>
      </c>
      <c r="J68" s="4"/>
      <c r="K68" s="4">
        <f t="shared" si="4"/>
        <v>3162.9685773480669</v>
      </c>
      <c r="L68" s="4">
        <f t="shared" si="4"/>
        <v>1660.4627071823206</v>
      </c>
      <c r="M68" s="4">
        <f t="shared" si="4"/>
        <v>843.40962904498838</v>
      </c>
      <c r="N68" s="4"/>
      <c r="O68" s="4">
        <f t="shared" si="5"/>
        <v>3162.9685773480669</v>
      </c>
    </row>
    <row r="69" spans="1:15" x14ac:dyDescent="0.25">
      <c r="A69" s="1">
        <v>36</v>
      </c>
      <c r="B69" s="1"/>
      <c r="C69" s="5">
        <f t="shared" si="0"/>
        <v>5003.224476511291</v>
      </c>
      <c r="D69" s="4">
        <f t="shared" si="1"/>
        <v>2657.8096679734708</v>
      </c>
      <c r="E69" s="4">
        <f t="shared" si="2"/>
        <v>1635.5751802913667</v>
      </c>
      <c r="G69" s="4">
        <f t="shared" si="3"/>
        <v>3740.3157750000005</v>
      </c>
      <c r="H69" s="4">
        <f>$D$9*VLOOKUP($D69,$A$20:$B$46,2, TRUE)</f>
        <v>2103.8062500000001</v>
      </c>
      <c r="I69" s="4">
        <f>$D$10*VLOOKUP($E69,$A$20:$B$46,2, TRUE)</f>
        <v>1068.6000000000001</v>
      </c>
      <c r="J69" s="4"/>
      <c r="K69" s="4">
        <f t="shared" si="4"/>
        <v>2952.1040055248623</v>
      </c>
      <c r="L69" s="4">
        <f t="shared" si="4"/>
        <v>1660.4627071823206</v>
      </c>
      <c r="M69" s="4">
        <f t="shared" si="4"/>
        <v>843.40962904498838</v>
      </c>
      <c r="N69" s="4"/>
      <c r="O69" s="4">
        <f t="shared" si="5"/>
        <v>2952.1040055248623</v>
      </c>
    </row>
    <row r="70" spans="1:15" x14ac:dyDescent="0.25">
      <c r="A70" s="1">
        <v>38</v>
      </c>
      <c r="B70" s="1"/>
      <c r="C70" s="5">
        <f t="shared" si="0"/>
        <v>5281.1813918730295</v>
      </c>
      <c r="D70" s="4">
        <f t="shared" si="1"/>
        <v>2805.4657606386641</v>
      </c>
      <c r="E70" s="4">
        <f t="shared" si="2"/>
        <v>1726.4404680853315</v>
      </c>
      <c r="G70" s="4">
        <f t="shared" si="3"/>
        <v>3580.0165275000004</v>
      </c>
      <c r="H70" s="4">
        <f>$D$9*VLOOKUP($D70,$A$20:$B$46,2, TRUE)</f>
        <v>2137.2000000000003</v>
      </c>
      <c r="I70" s="4">
        <f>$D$10*VLOOKUP($E70,$A$20:$B$46,2, TRUE)</f>
        <v>1068.6000000000001</v>
      </c>
      <c r="J70" s="4"/>
      <c r="K70" s="4">
        <f t="shared" si="4"/>
        <v>2825.5852624309396</v>
      </c>
      <c r="L70" s="4">
        <f t="shared" si="4"/>
        <v>1686.8192580899768</v>
      </c>
      <c r="M70" s="4">
        <f t="shared" si="4"/>
        <v>843.40962904498838</v>
      </c>
      <c r="N70" s="4"/>
      <c r="O70" s="4">
        <f t="shared" si="5"/>
        <v>2825.5852624309396</v>
      </c>
    </row>
    <row r="71" spans="1:15" x14ac:dyDescent="0.25">
      <c r="A71" s="1">
        <v>40</v>
      </c>
      <c r="B71" s="1"/>
      <c r="C71" s="5">
        <f t="shared" si="0"/>
        <v>5559.138307234768</v>
      </c>
      <c r="D71" s="4">
        <f t="shared" si="1"/>
        <v>2953.1218533038568</v>
      </c>
      <c r="E71" s="4">
        <f t="shared" si="2"/>
        <v>1817.3057558792964</v>
      </c>
      <c r="G71" s="4">
        <f t="shared" si="3"/>
        <v>3419.7172800000003</v>
      </c>
      <c r="H71" s="4">
        <f>$D$9*VLOOKUP($D71,$A$20:$B$46,2, TRUE)</f>
        <v>2137.2000000000003</v>
      </c>
      <c r="I71" s="4">
        <f>$D$10*VLOOKUP($E71,$A$20:$B$46,2, TRUE)</f>
        <v>1150.8000000000002</v>
      </c>
      <c r="J71" s="4"/>
      <c r="K71" s="4">
        <f t="shared" si="4"/>
        <v>2699.0665193370169</v>
      </c>
      <c r="L71" s="4">
        <f t="shared" si="4"/>
        <v>1686.8192580899768</v>
      </c>
      <c r="M71" s="4">
        <f t="shared" si="4"/>
        <v>908.28729281767983</v>
      </c>
      <c r="N71" s="4"/>
      <c r="O71" s="4">
        <f t="shared" si="5"/>
        <v>2699.0665193370169</v>
      </c>
    </row>
    <row r="72" spans="1:15" x14ac:dyDescent="0.25">
      <c r="A72" s="1">
        <v>42</v>
      </c>
      <c r="B72" s="1"/>
      <c r="C72" s="5">
        <f t="shared" si="0"/>
        <v>5837.0952225965066</v>
      </c>
      <c r="D72" s="4">
        <f t="shared" si="1"/>
        <v>3100.7779459690501</v>
      </c>
      <c r="E72" s="4">
        <f t="shared" si="2"/>
        <v>1908.171043673261</v>
      </c>
      <c r="G72" s="4">
        <f t="shared" si="3"/>
        <v>3312.8511150000004</v>
      </c>
      <c r="H72" s="4">
        <f>$D$9*VLOOKUP($D72,$A$20:$B$46,2, TRUE)</f>
        <v>2170.5937500000005</v>
      </c>
      <c r="I72" s="4">
        <f>$D$10*VLOOKUP($E72,$A$20:$B$46,2, TRUE)</f>
        <v>1150.8000000000002</v>
      </c>
      <c r="J72" s="4"/>
      <c r="K72" s="4">
        <f t="shared" si="4"/>
        <v>2614.7206906077354</v>
      </c>
      <c r="L72" s="4">
        <f t="shared" si="4"/>
        <v>1713.1758089976327</v>
      </c>
      <c r="M72" s="4">
        <f t="shared" si="4"/>
        <v>908.28729281767983</v>
      </c>
      <c r="N72" s="4"/>
      <c r="O72" s="4">
        <f t="shared" si="5"/>
        <v>2614.7206906077354</v>
      </c>
    </row>
    <row r="73" spans="1:15" x14ac:dyDescent="0.25">
      <c r="A73" s="1">
        <v>44</v>
      </c>
      <c r="B73" s="1"/>
      <c r="C73" s="5">
        <f t="shared" si="0"/>
        <v>6115.0521379582442</v>
      </c>
      <c r="D73" s="4">
        <f t="shared" si="1"/>
        <v>3248.4340386342419</v>
      </c>
      <c r="E73" s="4">
        <f t="shared" si="2"/>
        <v>1999.0363314672261</v>
      </c>
      <c r="G73" s="4">
        <f t="shared" si="3"/>
        <v>3205.9849500000005</v>
      </c>
      <c r="H73" s="4">
        <f>$D$9*VLOOKUP($D73,$A$20:$B$46,2, TRUE)</f>
        <v>2170.5937500000005</v>
      </c>
      <c r="I73" s="4">
        <f>$D$10*VLOOKUP($E73,$A$20:$B$46,2, TRUE)</f>
        <v>1150.8000000000002</v>
      </c>
      <c r="J73" s="4"/>
      <c r="K73" s="4">
        <f t="shared" si="4"/>
        <v>2530.3748618784534</v>
      </c>
      <c r="L73" s="4">
        <f t="shared" si="4"/>
        <v>1713.1758089976327</v>
      </c>
      <c r="M73" s="4">
        <f t="shared" si="4"/>
        <v>908.28729281767983</v>
      </c>
      <c r="N73" s="4"/>
      <c r="O73" s="4">
        <f t="shared" si="5"/>
        <v>2530.3748618784534</v>
      </c>
    </row>
    <row r="74" spans="1:15" x14ac:dyDescent="0.25">
      <c r="A74" s="1">
        <v>46</v>
      </c>
      <c r="B74" s="1"/>
      <c r="C74" s="5">
        <f t="shared" si="0"/>
        <v>6393.0090533199836</v>
      </c>
      <c r="D74" s="4">
        <f t="shared" si="1"/>
        <v>3396.0901312994351</v>
      </c>
      <c r="E74" s="4">
        <f t="shared" si="2"/>
        <v>2089.9016192611907</v>
      </c>
      <c r="G74" s="4">
        <f t="shared" si="3"/>
        <v>534.33082500000012</v>
      </c>
      <c r="H74" s="4">
        <f>$D$9*VLOOKUP($D74,$A$20:$B$46,2, TRUE)</f>
        <v>2237.3812500000004</v>
      </c>
      <c r="I74" s="4">
        <f>$D$10*VLOOKUP($E74,$A$20:$B$46,2, TRUE)</f>
        <v>1233</v>
      </c>
      <c r="J74" s="4"/>
      <c r="K74" s="4">
        <f t="shared" si="4"/>
        <v>421.72914364640894</v>
      </c>
      <c r="L74" s="4">
        <f t="shared" si="4"/>
        <v>1765.8889108129445</v>
      </c>
      <c r="M74" s="4">
        <f t="shared" si="4"/>
        <v>973.16495659037105</v>
      </c>
      <c r="N74" s="4"/>
      <c r="O74" s="4">
        <f t="shared" si="5"/>
        <v>1765.8889108129445</v>
      </c>
    </row>
    <row r="75" spans="1:15" x14ac:dyDescent="0.25">
      <c r="A75" s="1">
        <v>48</v>
      </c>
      <c r="B75" s="1"/>
      <c r="C75" s="5">
        <f t="shared" si="0"/>
        <v>6670.9659686817222</v>
      </c>
      <c r="D75" s="4">
        <f t="shared" si="1"/>
        <v>3543.7462239646279</v>
      </c>
      <c r="E75" s="4">
        <f t="shared" si="2"/>
        <v>2180.766907055156</v>
      </c>
      <c r="G75" s="4">
        <f t="shared" si="3"/>
        <v>0</v>
      </c>
      <c r="H75" s="4">
        <f>$D$9*VLOOKUP($D75,$A$20:$B$46,2, TRUE)</f>
        <v>2337.5625000000005</v>
      </c>
      <c r="I75" s="4">
        <f>$D$10*VLOOKUP($E75,$A$20:$B$46,2, TRUE)</f>
        <v>1233</v>
      </c>
      <c r="J75" s="4"/>
      <c r="K75" s="4">
        <f t="shared" si="4"/>
        <v>0</v>
      </c>
      <c r="L75" s="4">
        <f t="shared" si="4"/>
        <v>1844.9585635359122</v>
      </c>
      <c r="M75" s="4">
        <f t="shared" si="4"/>
        <v>973.16495659037105</v>
      </c>
      <c r="N75" s="4"/>
      <c r="O75" s="4">
        <f t="shared" si="5"/>
        <v>1844.9585635359122</v>
      </c>
    </row>
    <row r="76" spans="1:15" x14ac:dyDescent="0.25">
      <c r="A76" s="1">
        <v>50</v>
      </c>
      <c r="B76" s="1"/>
      <c r="C76" s="5">
        <f t="shared" si="0"/>
        <v>6948.9228840434607</v>
      </c>
      <c r="D76" s="5">
        <f t="shared" si="1"/>
        <v>3691.4023166298211</v>
      </c>
      <c r="E76" s="4">
        <f t="shared" si="2"/>
        <v>2271.6321948491209</v>
      </c>
      <c r="G76" s="4">
        <f t="shared" si="3"/>
        <v>0</v>
      </c>
      <c r="H76" s="4">
        <f>$D$9*VLOOKUP($D76,$A$20:$B$46,2, TRUE)</f>
        <v>2337.5625000000005</v>
      </c>
      <c r="I76" s="4">
        <f>$D$10*VLOOKUP($E76,$A$20:$B$46,2, TRUE)</f>
        <v>1274.1000000000001</v>
      </c>
      <c r="J76" s="4"/>
      <c r="K76" s="4">
        <f t="shared" si="4"/>
        <v>0</v>
      </c>
      <c r="L76" s="4">
        <f t="shared" si="4"/>
        <v>1844.9585635359122</v>
      </c>
      <c r="M76" s="4">
        <f t="shared" si="4"/>
        <v>1005.6037884767169</v>
      </c>
      <c r="N76" s="4"/>
      <c r="O76" s="4">
        <f t="shared" si="5"/>
        <v>1844.9585635359122</v>
      </c>
    </row>
    <row r="77" spans="1:15" x14ac:dyDescent="0.25">
      <c r="A77" s="1">
        <v>52</v>
      </c>
      <c r="B77" s="1"/>
      <c r="C77" s="5">
        <f t="shared" si="0"/>
        <v>7226.8797994051993</v>
      </c>
      <c r="D77" s="5">
        <f t="shared" si="1"/>
        <v>3839.0584092950139</v>
      </c>
      <c r="E77" s="4">
        <f t="shared" si="2"/>
        <v>2362.4974826430853</v>
      </c>
      <c r="G77" s="4">
        <f t="shared" si="3"/>
        <v>0</v>
      </c>
      <c r="H77" s="4">
        <f>$D$9*VLOOKUP($D77,$A$20:$B$46,2, TRUE)</f>
        <v>2370.9562500000002</v>
      </c>
      <c r="I77" s="4">
        <f>$D$10*VLOOKUP($E77,$A$20:$B$46,2, TRUE)</f>
        <v>1274.1000000000001</v>
      </c>
      <c r="J77" s="4"/>
      <c r="K77" s="4">
        <f t="shared" si="4"/>
        <v>0</v>
      </c>
      <c r="L77" s="4">
        <f t="shared" si="4"/>
        <v>1871.3151144435678</v>
      </c>
      <c r="M77" s="4">
        <f t="shared" si="4"/>
        <v>1005.6037884767169</v>
      </c>
      <c r="N77" s="4"/>
      <c r="O77" s="4">
        <f t="shared" si="5"/>
        <v>1871.3151144435678</v>
      </c>
    </row>
    <row r="78" spans="1:15" x14ac:dyDescent="0.25">
      <c r="A78" s="1">
        <v>54</v>
      </c>
      <c r="B78" s="1"/>
      <c r="C78" s="5">
        <f t="shared" si="0"/>
        <v>7504.8367147669369</v>
      </c>
      <c r="D78" s="5">
        <f t="shared" si="1"/>
        <v>3986.7145019602067</v>
      </c>
      <c r="E78" s="4">
        <f t="shared" si="2"/>
        <v>2453.3627704370506</v>
      </c>
      <c r="G78" s="4">
        <f t="shared" si="3"/>
        <v>0</v>
      </c>
      <c r="H78" s="4">
        <f>$D$9*VLOOKUP($D78,$A$20:$B$46,2, TRUE)</f>
        <v>2370.9562500000002</v>
      </c>
      <c r="I78" s="4">
        <f>$D$10*VLOOKUP($E78,$A$20:$B$46,2, TRUE)</f>
        <v>1274.1000000000001</v>
      </c>
      <c r="J78" s="4"/>
      <c r="K78" s="4">
        <f t="shared" si="4"/>
        <v>0</v>
      </c>
      <c r="L78" s="4">
        <f t="shared" si="4"/>
        <v>1871.3151144435678</v>
      </c>
      <c r="M78" s="4">
        <f t="shared" si="4"/>
        <v>1005.6037884767169</v>
      </c>
      <c r="N78" s="4"/>
      <c r="O78" s="4">
        <f t="shared" si="5"/>
        <v>1871.3151144435678</v>
      </c>
    </row>
    <row r="79" spans="1:15" x14ac:dyDescent="0.25">
      <c r="A79" s="1">
        <v>56</v>
      </c>
      <c r="B79" s="1"/>
      <c r="C79" s="5">
        <f t="shared" si="0"/>
        <v>7782.7936301286754</v>
      </c>
      <c r="D79" s="5">
        <f t="shared" si="1"/>
        <v>4134.3705946253995</v>
      </c>
      <c r="E79" s="4">
        <f t="shared" si="2"/>
        <v>2544.228058231015</v>
      </c>
      <c r="G79" s="4">
        <f t="shared" si="3"/>
        <v>0</v>
      </c>
      <c r="H79" s="4">
        <f>$D$9*VLOOKUP($D79,$A$20:$B$46,2, TRUE)</f>
        <v>2404.3500000000004</v>
      </c>
      <c r="I79" s="4">
        <f>$D$10*VLOOKUP($E79,$A$20:$B$46,2, TRUE)</f>
        <v>1294.6500000000001</v>
      </c>
      <c r="J79" s="4"/>
      <c r="K79" s="4">
        <f t="shared" si="4"/>
        <v>0</v>
      </c>
      <c r="L79" s="4">
        <f t="shared" si="4"/>
        <v>1897.6716653512237</v>
      </c>
      <c r="M79" s="4">
        <f t="shared" si="4"/>
        <v>1021.8232044198896</v>
      </c>
      <c r="N79" s="4"/>
      <c r="O79" s="4">
        <f t="shared" si="5"/>
        <v>1897.6716653512237</v>
      </c>
    </row>
    <row r="80" spans="1:15" x14ac:dyDescent="0.25">
      <c r="A80" s="1">
        <v>58</v>
      </c>
      <c r="B80" s="1"/>
      <c r="C80" s="5">
        <f t="shared" si="0"/>
        <v>8060.750545490414</v>
      </c>
      <c r="D80" s="5">
        <f t="shared" si="1"/>
        <v>4282.0266872905922</v>
      </c>
      <c r="E80" s="4">
        <f t="shared" si="2"/>
        <v>2635.0933460249798</v>
      </c>
      <c r="G80" s="4">
        <f t="shared" si="3"/>
        <v>0</v>
      </c>
      <c r="H80" s="4">
        <f>$D$9*VLOOKUP($D80,$A$20:$B$46,2, TRUE)</f>
        <v>2471.1375000000003</v>
      </c>
      <c r="I80" s="4">
        <f>$D$10*VLOOKUP($E80,$A$20:$B$46,2, TRUE)</f>
        <v>1294.6500000000001</v>
      </c>
      <c r="J80" s="4"/>
      <c r="K80" s="4">
        <f t="shared" si="4"/>
        <v>0</v>
      </c>
      <c r="L80" s="4">
        <f t="shared" si="4"/>
        <v>1950.3847671665355</v>
      </c>
      <c r="M80" s="4">
        <f t="shared" si="4"/>
        <v>1021.8232044198896</v>
      </c>
      <c r="N80" s="4"/>
      <c r="O80" s="4">
        <f t="shared" si="5"/>
        <v>1950.3847671665355</v>
      </c>
    </row>
    <row r="81" spans="1:15" x14ac:dyDescent="0.25">
      <c r="A81" s="1">
        <v>60</v>
      </c>
      <c r="B81" s="1"/>
      <c r="C81" s="5">
        <f t="shared" si="0"/>
        <v>8338.7074608521525</v>
      </c>
      <c r="D81" s="5">
        <f t="shared" si="1"/>
        <v>4429.682779955785</v>
      </c>
      <c r="E81" s="4">
        <f t="shared" si="2"/>
        <v>2725.9586338189451</v>
      </c>
      <c r="G81" s="4">
        <f t="shared" si="3"/>
        <v>0</v>
      </c>
      <c r="H81" s="4">
        <f>$D$9*VLOOKUP($D81,$A$20:$B$46,2, TRUE)</f>
        <v>2471.1375000000003</v>
      </c>
      <c r="I81" s="4">
        <f>$D$10*VLOOKUP($E81,$A$20:$B$46,2, TRUE)</f>
        <v>1294.6500000000001</v>
      </c>
      <c r="J81" s="4"/>
      <c r="K81" s="4">
        <f t="shared" si="4"/>
        <v>0</v>
      </c>
      <c r="L81" s="4">
        <f t="shared" si="4"/>
        <v>1950.3847671665355</v>
      </c>
      <c r="M81" s="4">
        <f t="shared" si="4"/>
        <v>1021.8232044198896</v>
      </c>
      <c r="N81" s="4"/>
      <c r="O81" s="4">
        <f t="shared" si="5"/>
        <v>1950.3847671665355</v>
      </c>
    </row>
    <row r="82" spans="1:15" x14ac:dyDescent="0.25">
      <c r="A82" s="1">
        <v>62</v>
      </c>
      <c r="B82" s="1"/>
      <c r="C82" s="5">
        <f t="shared" si="0"/>
        <v>8616.6643762138901</v>
      </c>
      <c r="D82" s="5">
        <f t="shared" si="1"/>
        <v>4577.3388726209778</v>
      </c>
      <c r="E82" s="4">
        <f t="shared" si="2"/>
        <v>2816.8239216129095</v>
      </c>
      <c r="G82" s="4">
        <f t="shared" si="3"/>
        <v>0</v>
      </c>
      <c r="H82" s="4">
        <f>$D$9*VLOOKUP($D82,$A$20:$B$46,2, TRUE)</f>
        <v>2504.5312500000005</v>
      </c>
      <c r="I82" s="4">
        <f>$D$10*VLOOKUP($E82,$A$20:$B$46,2, TRUE)</f>
        <v>1315.2</v>
      </c>
      <c r="J82" s="4"/>
      <c r="K82" s="4">
        <f t="shared" si="4"/>
        <v>0</v>
      </c>
      <c r="L82" s="4">
        <f t="shared" si="4"/>
        <v>1976.7413180741914</v>
      </c>
      <c r="M82" s="4">
        <f t="shared" si="4"/>
        <v>1038.0426203630625</v>
      </c>
      <c r="N82" s="4"/>
      <c r="O82" s="4">
        <f t="shared" si="5"/>
        <v>1976.7413180741914</v>
      </c>
    </row>
    <row r="83" spans="1:15" x14ac:dyDescent="0.25">
      <c r="A83" s="1">
        <v>64</v>
      </c>
      <c r="B83" s="1"/>
      <c r="C83" s="5">
        <f t="shared" si="0"/>
        <v>8894.6212915756296</v>
      </c>
      <c r="D83" s="5">
        <f t="shared" si="1"/>
        <v>4724.9949652861706</v>
      </c>
      <c r="E83" s="4">
        <f t="shared" si="2"/>
        <v>2907.6892094068744</v>
      </c>
      <c r="G83" s="4">
        <f t="shared" si="3"/>
        <v>0</v>
      </c>
      <c r="H83" s="4">
        <f>$D$9*VLOOKUP($D83,$A$20:$B$46,2, TRUE)</f>
        <v>2504.5312500000005</v>
      </c>
      <c r="I83" s="4">
        <f>$D$10*VLOOKUP($E83,$A$20:$B$46,2, TRUE)</f>
        <v>1315.2</v>
      </c>
      <c r="J83" s="4"/>
      <c r="K83" s="4">
        <f t="shared" si="4"/>
        <v>0</v>
      </c>
      <c r="L83" s="4">
        <f t="shared" si="4"/>
        <v>1976.7413180741914</v>
      </c>
      <c r="M83" s="4">
        <f t="shared" si="4"/>
        <v>1038.0426203630625</v>
      </c>
      <c r="N83" s="4"/>
      <c r="O83" s="4">
        <f t="shared" si="5"/>
        <v>1976.7413180741914</v>
      </c>
    </row>
    <row r="84" spans="1:15" x14ac:dyDescent="0.25">
      <c r="A84" s="1">
        <v>66</v>
      </c>
      <c r="B84" s="1"/>
      <c r="C84" s="5">
        <f t="shared" si="0"/>
        <v>9172.578206937369</v>
      </c>
      <c r="D84" s="5">
        <f t="shared" si="1"/>
        <v>4872.6510579513633</v>
      </c>
      <c r="E84" s="4">
        <f t="shared" si="2"/>
        <v>2998.5544972008393</v>
      </c>
      <c r="G84" s="4">
        <f t="shared" si="3"/>
        <v>0</v>
      </c>
      <c r="H84" s="4">
        <f>$D$9*VLOOKUP($D84,$A$20:$B$46,2, TRUE)</f>
        <v>2404.3500000000004</v>
      </c>
      <c r="I84" s="4">
        <f>$D$10*VLOOKUP($E84,$A$20:$B$46,2, TRUE)</f>
        <v>1315.2</v>
      </c>
      <c r="J84" s="4"/>
      <c r="K84" s="4">
        <f t="shared" ref="K84:K85" si="6">G84/$B$4</f>
        <v>0</v>
      </c>
      <c r="L84" s="4">
        <f t="shared" ref="L84:L85" si="7">H84/$B$4</f>
        <v>1897.6716653512237</v>
      </c>
      <c r="M84" s="4">
        <f t="shared" ref="M84:M85" si="8">I84/$B$4</f>
        <v>1038.0426203630625</v>
      </c>
      <c r="N84" s="4"/>
      <c r="O84" s="4">
        <f t="shared" ref="O84:O85" si="9">MAX(K84:M84)</f>
        <v>1897.6716653512237</v>
      </c>
    </row>
    <row r="85" spans="1:15" x14ac:dyDescent="0.25">
      <c r="A85" s="1">
        <v>68</v>
      </c>
      <c r="B85" s="1"/>
      <c r="C85" s="5">
        <f t="shared" si="0"/>
        <v>9450.5351222991067</v>
      </c>
      <c r="D85" s="5">
        <f t="shared" si="1"/>
        <v>5020.307150616557</v>
      </c>
      <c r="E85" s="4">
        <f t="shared" si="2"/>
        <v>3089.4197849948041</v>
      </c>
      <c r="G85" s="4">
        <f t="shared" si="3"/>
        <v>0</v>
      </c>
      <c r="H85" s="4">
        <f>$D$9*VLOOKUP($D85,$A$20:$B$46,2, TRUE)</f>
        <v>2337.5625000000005</v>
      </c>
      <c r="I85" s="4">
        <f>$D$10*VLOOKUP($E85,$A$20:$B$46,2, TRUE)</f>
        <v>1335.75</v>
      </c>
      <c r="J85" s="4"/>
      <c r="K85" s="4">
        <f t="shared" si="6"/>
        <v>0</v>
      </c>
      <c r="L85" s="4">
        <f t="shared" si="7"/>
        <v>1844.9585635359122</v>
      </c>
      <c r="M85" s="4">
        <f t="shared" si="8"/>
        <v>1054.2620363062354</v>
      </c>
      <c r="N85" s="4"/>
      <c r="O85" s="4">
        <f t="shared" si="9"/>
        <v>1844.9585635359122</v>
      </c>
    </row>
  </sheetData>
  <mergeCells count="3">
    <mergeCell ref="C48:E48"/>
    <mergeCell ref="G48:I48"/>
    <mergeCell ref="K48:M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81CB4-A171-4731-8A71-3182C4438D7F}">
  <dimension ref="A1:E78"/>
  <sheetViews>
    <sheetView workbookViewId="0">
      <selection activeCell="G3" sqref="G3"/>
    </sheetView>
  </sheetViews>
  <sheetFormatPr defaultRowHeight="15" x14ac:dyDescent="0.25"/>
  <cols>
    <col min="1" max="1" width="9.5703125" bestFit="1" customWidth="1"/>
    <col min="2" max="2" width="13.5703125" bestFit="1" customWidth="1"/>
    <col min="3" max="3" width="10" bestFit="1" customWidth="1"/>
    <col min="4" max="4" width="15.28515625" bestFit="1" customWidth="1"/>
    <col min="5" max="5" width="12.7109375" bestFit="1" customWidth="1"/>
  </cols>
  <sheetData>
    <row r="1" spans="1:5" x14ac:dyDescent="0.25">
      <c r="A1" t="s">
        <v>41</v>
      </c>
      <c r="B1">
        <v>0.1</v>
      </c>
      <c r="C1" t="s">
        <v>42</v>
      </c>
    </row>
    <row r="3" spans="1:5" x14ac:dyDescent="0.25">
      <c r="A3" s="9" t="s">
        <v>43</v>
      </c>
      <c r="B3" s="9" t="s">
        <v>44</v>
      </c>
      <c r="C3" s="9" t="s">
        <v>45</v>
      </c>
      <c r="D3" s="9" t="s">
        <v>47</v>
      </c>
      <c r="E3" s="9" t="s">
        <v>46</v>
      </c>
    </row>
    <row r="4" spans="1:5" ht="15.75" thickBot="1" x14ac:dyDescent="0.3">
      <c r="A4" s="6" t="s">
        <v>42</v>
      </c>
      <c r="B4" s="6" t="s">
        <v>6</v>
      </c>
      <c r="C4" s="6" t="s">
        <v>10</v>
      </c>
      <c r="D4" s="6" t="s">
        <v>6</v>
      </c>
      <c r="E4" s="6" t="s">
        <v>6</v>
      </c>
    </row>
    <row r="5" spans="1:5" x14ac:dyDescent="0.25">
      <c r="A5" s="4">
        <f>B1</f>
        <v>0.1</v>
      </c>
      <c r="B5" s="1">
        <v>0</v>
      </c>
      <c r="C5" s="4">
        <f>VLOOKUP(B5,'Vehicle Data'!$A$12:$D$46,4,TRUE)</f>
        <v>1130.1874309392267</v>
      </c>
      <c r="D5" s="11">
        <f>C5*$B$1*3600/('Vehicle Data'!$B$6*5280)</f>
        <v>0.45949539490205943</v>
      </c>
      <c r="E5" s="11">
        <f>B5+D5</f>
        <v>0.45949539490205943</v>
      </c>
    </row>
    <row r="6" spans="1:5" x14ac:dyDescent="0.25">
      <c r="A6" s="4">
        <f>A5+$B$1</f>
        <v>0.2</v>
      </c>
      <c r="B6" s="11">
        <f>E5</f>
        <v>0.45949539490205943</v>
      </c>
      <c r="C6" s="4">
        <f>VLOOKUP(B6,'Vehicle Data'!$A$12:$D$46,4,TRUE)</f>
        <v>1130.1874309392267</v>
      </c>
      <c r="D6" s="11">
        <f>C6*$B$1*3600/('Vehicle Data'!$B$6*5280)</f>
        <v>0.45949539490205943</v>
      </c>
      <c r="E6" s="11">
        <f>B6+D6</f>
        <v>0.91899078980411886</v>
      </c>
    </row>
    <row r="7" spans="1:5" x14ac:dyDescent="0.25">
      <c r="A7" s="4">
        <f t="shared" ref="A7:A22" si="0">A6+$B$1</f>
        <v>0.30000000000000004</v>
      </c>
      <c r="B7" s="11">
        <f t="shared" ref="B7:B22" si="1">E6</f>
        <v>0.91899078980411886</v>
      </c>
      <c r="C7" s="4">
        <f>VLOOKUP(B7,'Vehicle Data'!$A$12:$D$46,4,TRUE)</f>
        <v>1130.1874309392267</v>
      </c>
      <c r="D7" s="11">
        <f>C7*$B$1*3600/('Vehicle Data'!$B$6*5280)</f>
        <v>0.45949539490205943</v>
      </c>
      <c r="E7" s="11">
        <f t="shared" ref="E7:E22" si="2">B7+D7</f>
        <v>1.3784861847061782</v>
      </c>
    </row>
    <row r="8" spans="1:5" x14ac:dyDescent="0.25">
      <c r="A8" s="4">
        <f t="shared" si="0"/>
        <v>0.4</v>
      </c>
      <c r="B8" s="11">
        <f t="shared" si="1"/>
        <v>1.3784861847061782</v>
      </c>
      <c r="C8" s="4">
        <f>VLOOKUP(B8,'Vehicle Data'!$A$12:$D$46,4,TRUE)</f>
        <v>1130.1874309392267</v>
      </c>
      <c r="D8" s="11">
        <f>C8*$B$1*3600/('Vehicle Data'!$B$6*5280)</f>
        <v>0.45949539490205943</v>
      </c>
      <c r="E8" s="11">
        <f t="shared" si="2"/>
        <v>1.8379815796082377</v>
      </c>
    </row>
    <row r="9" spans="1:5" x14ac:dyDescent="0.25">
      <c r="A9" s="4">
        <f t="shared" si="0"/>
        <v>0.5</v>
      </c>
      <c r="B9" s="11">
        <f t="shared" si="1"/>
        <v>1.8379815796082377</v>
      </c>
      <c r="C9" s="4">
        <f>VLOOKUP(B9,'Vehicle Data'!$A$12:$D$46,4,TRUE)</f>
        <v>1130.1874309392267</v>
      </c>
      <c r="D9" s="11">
        <f>C9*$B$1*3600/('Vehicle Data'!$B$6*5280)</f>
        <v>0.45949539490205943</v>
      </c>
      <c r="E9" s="11">
        <f t="shared" si="2"/>
        <v>2.297476974510297</v>
      </c>
    </row>
    <row r="10" spans="1:5" x14ac:dyDescent="0.25">
      <c r="A10" s="4">
        <f t="shared" si="0"/>
        <v>0.6</v>
      </c>
      <c r="B10" s="11">
        <f t="shared" si="1"/>
        <v>2.297476974510297</v>
      </c>
      <c r="C10" s="4">
        <f>VLOOKUP(B10,'Vehicle Data'!$A$12:$D$46,4,TRUE)</f>
        <v>1551.7720300736357</v>
      </c>
      <c r="D10" s="11">
        <f>C10*$B$1*3600/('Vehicle Data'!$B$6*5280)</f>
        <v>0.63089721424710954</v>
      </c>
      <c r="E10" s="11">
        <f t="shared" si="2"/>
        <v>2.9283741887574064</v>
      </c>
    </row>
    <row r="11" spans="1:5" x14ac:dyDescent="0.25">
      <c r="A11" s="4">
        <f t="shared" si="0"/>
        <v>0.7</v>
      </c>
      <c r="B11" s="11">
        <f t="shared" si="1"/>
        <v>2.9283741887574064</v>
      </c>
      <c r="C11" s="4">
        <f>VLOOKUP(B11,'Vehicle Data'!$A$12:$D$46,4,TRUE)</f>
        <v>1551.7720300736357</v>
      </c>
      <c r="D11" s="11">
        <f>C11*$B$1*3600/('Vehicle Data'!$B$6*5280)</f>
        <v>0.63089721424710954</v>
      </c>
      <c r="E11" s="11">
        <f t="shared" si="2"/>
        <v>3.5592714030045158</v>
      </c>
    </row>
    <row r="12" spans="1:5" x14ac:dyDescent="0.25">
      <c r="A12" s="4">
        <f t="shared" si="0"/>
        <v>0.79999999999999993</v>
      </c>
      <c r="B12" s="11">
        <f t="shared" si="1"/>
        <v>3.5592714030045158</v>
      </c>
      <c r="C12" s="4">
        <f>VLOOKUP(B12,'Vehicle Data'!$A$12:$D$46,4,TRUE)</f>
        <v>1551.7720300736357</v>
      </c>
      <c r="D12" s="11">
        <f>C12*$B$1*3600/('Vehicle Data'!$B$6*5280)</f>
        <v>0.63089721424710954</v>
      </c>
      <c r="E12" s="11">
        <f t="shared" si="2"/>
        <v>4.1901686172516257</v>
      </c>
    </row>
    <row r="13" spans="1:5" x14ac:dyDescent="0.25">
      <c r="A13" s="4">
        <f t="shared" si="0"/>
        <v>0.89999999999999991</v>
      </c>
      <c r="B13" s="11">
        <f t="shared" si="1"/>
        <v>4.1901686172516257</v>
      </c>
      <c r="C13" s="4">
        <f>VLOOKUP(B13,'Vehicle Data'!$A$12:$D$46,4,TRUE)</f>
        <v>1762.2029683608403</v>
      </c>
      <c r="D13" s="11">
        <f>C13*$B$1*3600/('Vehicle Data'!$B$6*5280)</f>
        <v>0.71645120683357411</v>
      </c>
      <c r="E13" s="11">
        <f t="shared" si="2"/>
        <v>4.9066198240852001</v>
      </c>
    </row>
    <row r="14" spans="1:5" x14ac:dyDescent="0.25">
      <c r="A14" s="4">
        <f t="shared" si="0"/>
        <v>0.99999999999999989</v>
      </c>
      <c r="B14" s="11">
        <f t="shared" si="1"/>
        <v>4.9066198240852001</v>
      </c>
      <c r="C14" s="4">
        <f>VLOOKUP(B14,'Vehicle Data'!$A$12:$D$46,4,TRUE)</f>
        <v>1762.2029683608403</v>
      </c>
      <c r="D14" s="11">
        <f>C14*$B$1*3600/('Vehicle Data'!$B$6*5280)</f>
        <v>0.71645120683357411</v>
      </c>
      <c r="E14" s="11">
        <f t="shared" si="2"/>
        <v>5.6230710309187746</v>
      </c>
    </row>
    <row r="15" spans="1:5" x14ac:dyDescent="0.25">
      <c r="A15" s="4">
        <f t="shared" si="0"/>
        <v>1.0999999999999999</v>
      </c>
      <c r="B15" s="11">
        <f t="shared" si="1"/>
        <v>5.6230710309187746</v>
      </c>
      <c r="C15" s="4">
        <f>VLOOKUP(B15,'Vehicle Data'!$A$12:$D$46,4,TRUE)</f>
        <v>1762.2029683608403</v>
      </c>
      <c r="D15" s="11">
        <f>C15*$B$1*3600/('Vehicle Data'!$B$6*5280)</f>
        <v>0.71645120683357411</v>
      </c>
      <c r="E15" s="11">
        <f t="shared" si="2"/>
        <v>6.339522237752349</v>
      </c>
    </row>
    <row r="16" spans="1:5" x14ac:dyDescent="0.25">
      <c r="A16" s="4">
        <f t="shared" si="0"/>
        <v>1.2</v>
      </c>
      <c r="B16" s="11">
        <f t="shared" si="1"/>
        <v>6.339522237752349</v>
      </c>
      <c r="C16" s="4">
        <f>VLOOKUP(B16,'Vehicle Data'!$A$12:$D$46,4,TRUE)</f>
        <v>1887.9989888947625</v>
      </c>
      <c r="D16" s="11">
        <f>C16*$B$1*3600/('Vehicle Data'!$B$6*5280)</f>
        <v>0.76759554851529499</v>
      </c>
      <c r="E16" s="11">
        <f t="shared" si="2"/>
        <v>7.1071177862676436</v>
      </c>
    </row>
    <row r="17" spans="1:5" x14ac:dyDescent="0.25">
      <c r="A17" s="4">
        <f t="shared" si="0"/>
        <v>1.3</v>
      </c>
      <c r="B17" s="11">
        <f t="shared" si="1"/>
        <v>7.1071177862676436</v>
      </c>
      <c r="C17" s="4">
        <f>VLOOKUP(B17,'Vehicle Data'!$A$12:$D$46,4,TRUE)</f>
        <v>1887.9989888947625</v>
      </c>
      <c r="D17" s="11">
        <f>C17*$B$1*3600/('Vehicle Data'!$B$6*5280)</f>
        <v>0.76759554851529499</v>
      </c>
      <c r="E17" s="11">
        <f t="shared" si="2"/>
        <v>7.874713334782939</v>
      </c>
    </row>
    <row r="18" spans="1:5" x14ac:dyDescent="0.25">
      <c r="A18" s="4">
        <f t="shared" si="0"/>
        <v>1.4000000000000001</v>
      </c>
      <c r="B18" s="11">
        <f t="shared" si="1"/>
        <v>7.874713334782939</v>
      </c>
      <c r="C18" s="4">
        <f>VLOOKUP(B18,'Vehicle Data'!$A$12:$D$46,4,TRUE)</f>
        <v>1887.9989888947625</v>
      </c>
      <c r="D18" s="11">
        <f>C18*$B$1*3600/('Vehicle Data'!$B$6*5280)</f>
        <v>0.76759554851529499</v>
      </c>
      <c r="E18" s="11">
        <f t="shared" si="2"/>
        <v>8.6423088832982344</v>
      </c>
    </row>
    <row r="19" spans="1:5" x14ac:dyDescent="0.25">
      <c r="A19" s="4">
        <f t="shared" si="0"/>
        <v>1.5000000000000002</v>
      </c>
      <c r="B19" s="11">
        <f t="shared" si="1"/>
        <v>8.6423088832982344</v>
      </c>
      <c r="C19" s="4">
        <f>VLOOKUP(B19,'Vehicle Data'!$A$12:$D$46,4,TRUE)</f>
        <v>1971.3330060400447</v>
      </c>
      <c r="D19" s="11">
        <f>C19*$B$1*3600/('Vehicle Data'!$B$6*5280)</f>
        <v>0.80147629791022046</v>
      </c>
      <c r="E19" s="11">
        <f t="shared" si="2"/>
        <v>9.4437851812084546</v>
      </c>
    </row>
    <row r="20" spans="1:5" x14ac:dyDescent="0.25">
      <c r="A20" s="4">
        <f t="shared" si="0"/>
        <v>1.6000000000000003</v>
      </c>
      <c r="B20" s="11">
        <f t="shared" si="1"/>
        <v>9.4437851812084546</v>
      </c>
      <c r="C20" s="4">
        <f>VLOOKUP(B20,'Vehicle Data'!$A$12:$D$46,4,TRUE)</f>
        <v>1971.3330060400447</v>
      </c>
      <c r="D20" s="11">
        <f>C20*$B$1*3600/('Vehicle Data'!$B$6*5280)</f>
        <v>0.80147629791022046</v>
      </c>
      <c r="E20" s="11">
        <f t="shared" si="2"/>
        <v>10.245261479118675</v>
      </c>
    </row>
    <row r="21" spans="1:5" x14ac:dyDescent="0.25">
      <c r="A21" s="4">
        <f t="shared" si="0"/>
        <v>1.7000000000000004</v>
      </c>
      <c r="B21" s="11">
        <f t="shared" si="1"/>
        <v>10.245261479118675</v>
      </c>
      <c r="C21" s="4">
        <f>VLOOKUP(B21,'Vehicle Data'!$A$12:$D$46,4,TRUE)</f>
        <v>2012.2050197966853</v>
      </c>
      <c r="D21" s="11">
        <f>C21*$B$1*3600/('Vehicle Data'!$B$6*5280)</f>
        <v>0.8180934550183494</v>
      </c>
      <c r="E21" s="11">
        <f t="shared" si="2"/>
        <v>11.063354934137024</v>
      </c>
    </row>
    <row r="22" spans="1:5" x14ac:dyDescent="0.25">
      <c r="A22" s="4">
        <f t="shared" si="0"/>
        <v>1.8000000000000005</v>
      </c>
      <c r="B22" s="11">
        <f t="shared" si="1"/>
        <v>11.063354934137024</v>
      </c>
      <c r="C22" s="4">
        <f>VLOOKUP(B22,'Vehicle Data'!$A$12:$D$46,4,TRUE)</f>
        <v>2012.2050197966853</v>
      </c>
      <c r="D22" s="11">
        <f>C22*$B$1*3600/('Vehicle Data'!$B$6*5280)</f>
        <v>0.8180934550183494</v>
      </c>
      <c r="E22" s="11">
        <f t="shared" si="2"/>
        <v>11.881448389155373</v>
      </c>
    </row>
    <row r="23" spans="1:5" x14ac:dyDescent="0.25">
      <c r="A23" s="4">
        <f t="shared" ref="A23:A41" si="3">A22+$B$1</f>
        <v>1.9000000000000006</v>
      </c>
      <c r="B23" s="11">
        <f t="shared" ref="B23:B41" si="4">E22</f>
        <v>11.881448389155373</v>
      </c>
      <c r="C23" s="4">
        <f>VLOOKUP(B23,'Vehicle Data'!$A$12:$D$46,4,TRUE)</f>
        <v>2012.2050197966853</v>
      </c>
      <c r="D23" s="11">
        <f>C23*$B$1*3600/('Vehicle Data'!$B$6*5280)</f>
        <v>0.8180934550183494</v>
      </c>
      <c r="E23" s="11">
        <f t="shared" ref="E23:E41" si="5">B23+D23</f>
        <v>12.699541844173723</v>
      </c>
    </row>
    <row r="24" spans="1:5" x14ac:dyDescent="0.25">
      <c r="A24" s="4">
        <f t="shared" si="3"/>
        <v>2.0000000000000004</v>
      </c>
      <c r="B24" s="11">
        <f t="shared" si="4"/>
        <v>12.699541844173723</v>
      </c>
      <c r="C24" s="4">
        <f>VLOOKUP(B24,'Vehicle Data'!$A$12:$D$46,4,TRUE)</f>
        <v>2052.7879445293265</v>
      </c>
      <c r="D24" s="11">
        <f>C24*$B$1*3600/('Vehicle Data'!$B$6*5280)</f>
        <v>0.83459307845763031</v>
      </c>
      <c r="E24" s="11">
        <f t="shared" si="5"/>
        <v>13.534134922631353</v>
      </c>
    </row>
    <row r="25" spans="1:5" x14ac:dyDescent="0.25">
      <c r="A25" s="4">
        <f t="shared" si="3"/>
        <v>2.1000000000000005</v>
      </c>
      <c r="B25" s="11">
        <f t="shared" si="4"/>
        <v>13.534134922631353</v>
      </c>
      <c r="C25" s="4">
        <f>VLOOKUP(B25,'Vehicle Data'!$A$12:$D$46,4,TRUE)</f>
        <v>2052.7879445293265</v>
      </c>
      <c r="D25" s="11">
        <f>C25*$B$1*3600/('Vehicle Data'!$B$6*5280)</f>
        <v>0.83459307845763031</v>
      </c>
      <c r="E25" s="11">
        <f t="shared" si="5"/>
        <v>14.368728001088982</v>
      </c>
    </row>
    <row r="26" spans="1:5" x14ac:dyDescent="0.25">
      <c r="A26" s="4">
        <f t="shared" si="3"/>
        <v>2.2000000000000006</v>
      </c>
      <c r="B26" s="11">
        <f t="shared" si="4"/>
        <v>14.368728001088982</v>
      </c>
      <c r="C26" s="4">
        <f>VLOOKUP(B26,'Vehicle Data'!$A$12:$D$46,4,TRUE)</f>
        <v>2219.6005233318901</v>
      </c>
      <c r="D26" s="11">
        <f>C26*$B$1*3600/('Vehicle Data'!$B$6*5280)</f>
        <v>0.90241334408190499</v>
      </c>
      <c r="E26" s="11">
        <f t="shared" si="5"/>
        <v>15.271141345170888</v>
      </c>
    </row>
    <row r="27" spans="1:5" x14ac:dyDescent="0.25">
      <c r="A27" s="4">
        <f t="shared" si="3"/>
        <v>2.3000000000000007</v>
      </c>
      <c r="B27" s="11">
        <f t="shared" si="4"/>
        <v>15.271141345170888</v>
      </c>
      <c r="C27" s="4">
        <f>VLOOKUP(B27,'Vehicle Data'!$A$12:$D$46,4,TRUE)</f>
        <v>2219.6005233318901</v>
      </c>
      <c r="D27" s="11">
        <f>C27*$B$1*3600/('Vehicle Data'!$B$6*5280)</f>
        <v>0.90241334408190499</v>
      </c>
      <c r="E27" s="11">
        <f t="shared" si="5"/>
        <v>16.173554689252793</v>
      </c>
    </row>
    <row r="28" spans="1:5" x14ac:dyDescent="0.25">
      <c r="A28" s="4">
        <f t="shared" si="3"/>
        <v>2.4000000000000008</v>
      </c>
      <c r="B28" s="11">
        <f t="shared" si="4"/>
        <v>16.173554689252793</v>
      </c>
      <c r="C28" s="4">
        <f>VLOOKUP(B28,'Vehicle Data'!$A$12:$D$46,4,TRUE)</f>
        <v>2386.1240131104532</v>
      </c>
      <c r="D28" s="11">
        <f>C28*$B$1*3600/('Vehicle Data'!$B$6*5280)</f>
        <v>0.97011607603733085</v>
      </c>
      <c r="E28" s="11">
        <f t="shared" si="5"/>
        <v>17.143670765290125</v>
      </c>
    </row>
    <row r="29" spans="1:5" x14ac:dyDescent="0.25">
      <c r="A29" s="4">
        <f t="shared" si="3"/>
        <v>2.5000000000000009</v>
      </c>
      <c r="B29" s="11">
        <f t="shared" si="4"/>
        <v>17.143670765290125</v>
      </c>
      <c r="C29" s="4">
        <f>VLOOKUP(B29,'Vehicle Data'!$A$12:$D$46,4,TRUE)</f>
        <v>2386.1240131104532</v>
      </c>
      <c r="D29" s="11">
        <f>C29*$B$1*3600/('Vehicle Data'!$B$6*5280)</f>
        <v>0.97011607603733085</v>
      </c>
      <c r="E29" s="11">
        <f t="shared" si="5"/>
        <v>18.113786841327457</v>
      </c>
    </row>
    <row r="30" spans="1:5" x14ac:dyDescent="0.25">
      <c r="A30" s="4">
        <f t="shared" si="3"/>
        <v>2.600000000000001</v>
      </c>
      <c r="B30" s="11">
        <f t="shared" si="4"/>
        <v>18.113786841327457</v>
      </c>
      <c r="C30" s="4">
        <f>VLOOKUP(B30,'Vehicle Data'!$A$12:$D$46,4,TRUE)</f>
        <v>2510.185499500376</v>
      </c>
      <c r="D30" s="11">
        <f>C30*$B$1*3600/('Vehicle Data'!$B$6*5280)</f>
        <v>1.020555215705961</v>
      </c>
      <c r="E30" s="11">
        <f t="shared" si="5"/>
        <v>19.134342057033418</v>
      </c>
    </row>
    <row r="31" spans="1:5" x14ac:dyDescent="0.25">
      <c r="A31" s="4">
        <f t="shared" si="3"/>
        <v>2.7000000000000011</v>
      </c>
      <c r="B31" s="11">
        <f t="shared" si="4"/>
        <v>19.134342057033418</v>
      </c>
      <c r="C31" s="4">
        <f>VLOOKUP(B31,'Vehicle Data'!$A$12:$D$46,4,TRUE)</f>
        <v>2510.185499500376</v>
      </c>
      <c r="D31" s="11">
        <f>C31*$B$1*3600/('Vehicle Data'!$B$6*5280)</f>
        <v>1.020555215705961</v>
      </c>
      <c r="E31" s="11">
        <f t="shared" si="5"/>
        <v>20.15489727273938</v>
      </c>
    </row>
    <row r="32" spans="1:5" x14ac:dyDescent="0.25">
      <c r="A32" s="4">
        <f t="shared" si="3"/>
        <v>2.8000000000000012</v>
      </c>
      <c r="B32" s="11">
        <f t="shared" si="4"/>
        <v>20.15489727273938</v>
      </c>
      <c r="C32" s="4">
        <f>VLOOKUP(B32,'Vehicle Data'!$A$12:$D$46,4,TRUE)</f>
        <v>2549.6120681370166</v>
      </c>
      <c r="D32" s="11">
        <f>C32*$B$1*3600/('Vehicle Data'!$B$6*5280)</f>
        <v>1.0365847044698477</v>
      </c>
      <c r="E32" s="11">
        <f t="shared" si="5"/>
        <v>21.191481977209229</v>
      </c>
    </row>
    <row r="33" spans="1:5" x14ac:dyDescent="0.25">
      <c r="A33" s="4">
        <f t="shared" si="3"/>
        <v>2.9000000000000012</v>
      </c>
      <c r="B33" s="11">
        <f t="shared" si="4"/>
        <v>21.191481977209229</v>
      </c>
      <c r="C33" s="4">
        <f>VLOOKUP(B33,'Vehicle Data'!$A$12:$D$46,4,TRUE)</f>
        <v>2549.6120681370166</v>
      </c>
      <c r="D33" s="11">
        <f>C33*$B$1*3600/('Vehicle Data'!$B$6*5280)</f>
        <v>1.0365847044698477</v>
      </c>
      <c r="E33" s="11">
        <f t="shared" si="5"/>
        <v>22.228066681679078</v>
      </c>
    </row>
    <row r="34" spans="1:5" x14ac:dyDescent="0.25">
      <c r="A34" s="4">
        <f t="shared" si="3"/>
        <v>3.0000000000000013</v>
      </c>
      <c r="B34" s="11">
        <f t="shared" si="4"/>
        <v>22.228066681679078</v>
      </c>
      <c r="C34" s="4">
        <f>VLOOKUP(B34,'Vehicle Data'!$A$12:$D$46,4,TRUE)</f>
        <v>2588.7495477496582</v>
      </c>
      <c r="D34" s="11">
        <f>C34*$B$1*3600/('Vehicle Data'!$B$6*5280)</f>
        <v>1.0524966595648864</v>
      </c>
      <c r="E34" s="11">
        <f t="shared" si="5"/>
        <v>23.280563341243965</v>
      </c>
    </row>
    <row r="35" spans="1:5" x14ac:dyDescent="0.25">
      <c r="A35" s="4">
        <f t="shared" si="3"/>
        <v>3.1000000000000014</v>
      </c>
      <c r="B35" s="11">
        <f t="shared" si="4"/>
        <v>23.280563341243965</v>
      </c>
      <c r="C35" s="4">
        <f>VLOOKUP(B35,'Vehicle Data'!$A$12:$D$46,4,TRUE)</f>
        <v>2588.7495477496582</v>
      </c>
      <c r="D35" s="11">
        <f>C35*$B$1*3600/('Vehicle Data'!$B$6*5280)</f>
        <v>1.0524966595648864</v>
      </c>
      <c r="E35" s="11">
        <f t="shared" si="5"/>
        <v>24.333060000808853</v>
      </c>
    </row>
    <row r="36" spans="1:5" x14ac:dyDescent="0.25">
      <c r="A36" s="4">
        <f t="shared" si="3"/>
        <v>3.2000000000000015</v>
      </c>
      <c r="B36" s="11">
        <f t="shared" si="4"/>
        <v>24.333060000808853</v>
      </c>
      <c r="C36" s="4">
        <f>VLOOKUP(B36,'Vehicle Data'!$A$12:$D$46,4,TRUE)</f>
        <v>2669.7708527029395</v>
      </c>
      <c r="D36" s="11">
        <f>C36*$B$1*3600/('Vehicle Data'!$B$6*5280)</f>
        <v>1.0854371396090237</v>
      </c>
      <c r="E36" s="11">
        <f t="shared" si="5"/>
        <v>25.418497140417877</v>
      </c>
    </row>
    <row r="37" spans="1:5" x14ac:dyDescent="0.25">
      <c r="A37" s="4">
        <f t="shared" si="3"/>
        <v>3.3000000000000016</v>
      </c>
      <c r="B37" s="11">
        <f t="shared" si="4"/>
        <v>25.418497140417877</v>
      </c>
      <c r="C37" s="4">
        <f>VLOOKUP(B37,'Vehicle Data'!$A$12:$D$46,4,TRUE)</f>
        <v>2669.7708527029395</v>
      </c>
      <c r="D37" s="11">
        <f>C37*$B$1*3600/('Vehicle Data'!$B$6*5280)</f>
        <v>1.0854371396090237</v>
      </c>
      <c r="E37" s="11">
        <f t="shared" si="5"/>
        <v>26.5039342800269</v>
      </c>
    </row>
    <row r="38" spans="1:5" x14ac:dyDescent="0.25">
      <c r="A38" s="4">
        <f t="shared" si="3"/>
        <v>3.4000000000000017</v>
      </c>
      <c r="B38" s="11">
        <f t="shared" si="4"/>
        <v>26.5039342800269</v>
      </c>
      <c r="C38" s="4">
        <f>VLOOKUP(B38,'Vehicle Data'!$A$12:$D$46,4,TRUE)</f>
        <v>2792.6759829968623</v>
      </c>
      <c r="D38" s="11">
        <f>C38*$B$1*3600/('Vehicle Data'!$B$6*5280)</f>
        <v>1.1354061446022599</v>
      </c>
      <c r="E38" s="11">
        <f t="shared" si="5"/>
        <v>27.639340424629161</v>
      </c>
    </row>
    <row r="39" spans="1:5" x14ac:dyDescent="0.25">
      <c r="A39" s="4">
        <f t="shared" si="3"/>
        <v>3.5000000000000018</v>
      </c>
      <c r="B39" s="11">
        <f t="shared" si="4"/>
        <v>27.639340424629161</v>
      </c>
      <c r="C39" s="4">
        <f>VLOOKUP(B39,'Vehicle Data'!$A$12:$D$46,4,TRUE)</f>
        <v>2792.6759829968623</v>
      </c>
      <c r="D39" s="11">
        <f>C39*$B$1*3600/('Vehicle Data'!$B$6*5280)</f>
        <v>1.1354061446022599</v>
      </c>
      <c r="E39" s="11">
        <f t="shared" si="5"/>
        <v>28.774746569231421</v>
      </c>
    </row>
    <row r="40" spans="1:5" x14ac:dyDescent="0.25">
      <c r="A40" s="4">
        <f t="shared" si="3"/>
        <v>3.6000000000000019</v>
      </c>
      <c r="B40" s="11">
        <f t="shared" si="4"/>
        <v>28.774746569231421</v>
      </c>
      <c r="C40" s="4">
        <f>VLOOKUP(B40,'Vehicle Data'!$A$12:$D$46,4,TRUE)</f>
        <v>2830.9461955375036</v>
      </c>
      <c r="D40" s="11">
        <f>C40*$B$1*3600/('Vehicle Data'!$B$6*5280)</f>
        <v>1.1509654986907527</v>
      </c>
      <c r="E40" s="11">
        <f t="shared" si="5"/>
        <v>29.925712067922174</v>
      </c>
    </row>
    <row r="41" spans="1:5" x14ac:dyDescent="0.25">
      <c r="A41" s="4">
        <f t="shared" si="3"/>
        <v>3.700000000000002</v>
      </c>
      <c r="B41" s="11">
        <f t="shared" si="4"/>
        <v>29.925712067922174</v>
      </c>
      <c r="C41" s="4">
        <f>VLOOKUP(B41,'Vehicle Data'!$A$12:$D$46,4,TRUE)</f>
        <v>2830.9461955375036</v>
      </c>
      <c r="D41" s="11">
        <f>C41*$B$1*3600/('Vehicle Data'!$B$6*5280)</f>
        <v>1.1509654986907527</v>
      </c>
      <c r="E41" s="11">
        <f t="shared" si="5"/>
        <v>31.076677566612926</v>
      </c>
    </row>
    <row r="42" spans="1:5" x14ac:dyDescent="0.25">
      <c r="A42" s="4">
        <f t="shared" ref="A42:A49" si="6">A41+$B$1</f>
        <v>3.800000000000002</v>
      </c>
      <c r="B42" s="11">
        <f t="shared" ref="B42:B49" si="7">E41</f>
        <v>31.076677566612926</v>
      </c>
      <c r="C42" s="4">
        <f>VLOOKUP(B42,'Vehicle Data'!$A$12:$D$46,4,TRUE)</f>
        <v>2868.9273190541444</v>
      </c>
      <c r="D42" s="11">
        <f>C42*$B$1*3600/('Vehicle Data'!$B$6*5280)</f>
        <v>1.1664073191103972</v>
      </c>
      <c r="E42" s="11">
        <f t="shared" ref="E42:E49" si="8">B42+D42</f>
        <v>32.24308488572332</v>
      </c>
    </row>
    <row r="43" spans="1:5" x14ac:dyDescent="0.25">
      <c r="A43" s="4">
        <f t="shared" si="6"/>
        <v>3.9000000000000021</v>
      </c>
      <c r="B43" s="11">
        <f t="shared" si="7"/>
        <v>32.24308488572332</v>
      </c>
      <c r="C43" s="4">
        <f>VLOOKUP(B43,'Vehicle Data'!$A$12:$D$46,4,TRUE)</f>
        <v>2948.7922679114258</v>
      </c>
      <c r="D43" s="11">
        <f>C43*$B$1*3600/('Vehicle Data'!$B$6*5280)</f>
        <v>1.1988776644791403</v>
      </c>
      <c r="E43" s="11">
        <f t="shared" si="8"/>
        <v>33.441962550202462</v>
      </c>
    </row>
    <row r="44" spans="1:5" x14ac:dyDescent="0.25">
      <c r="A44" s="4">
        <f t="shared" si="6"/>
        <v>4.0000000000000018</v>
      </c>
      <c r="B44" s="11">
        <f t="shared" si="7"/>
        <v>33.441962550202462</v>
      </c>
      <c r="C44" s="4">
        <f>VLOOKUP(B44,'Vehicle Data'!$A$12:$D$46,4,TRUE)</f>
        <v>2948.7922679114258</v>
      </c>
      <c r="D44" s="11">
        <f>C44*$B$1*3600/('Vehicle Data'!$B$6*5280)</f>
        <v>1.1988776644791403</v>
      </c>
      <c r="E44" s="11">
        <f t="shared" si="8"/>
        <v>34.640840214681603</v>
      </c>
    </row>
    <row r="45" spans="1:5" x14ac:dyDescent="0.25">
      <c r="A45" s="4">
        <f t="shared" si="6"/>
        <v>4.1000000000000014</v>
      </c>
      <c r="B45" s="11">
        <f t="shared" si="7"/>
        <v>34.640840214681603</v>
      </c>
      <c r="C45" s="4">
        <f>VLOOKUP(B45,'Vehicle Data'!$A$12:$D$46,4,TRUE)</f>
        <v>2986.1952133800669</v>
      </c>
      <c r="D45" s="11">
        <f>C45*$B$1*3600/('Vehicle Data'!$B$6*5280)</f>
        <v>1.2140844175610879</v>
      </c>
      <c r="E45" s="11">
        <f t="shared" si="8"/>
        <v>35.854924632242692</v>
      </c>
    </row>
    <row r="46" spans="1:5" x14ac:dyDescent="0.25">
      <c r="A46" s="4">
        <f t="shared" si="6"/>
        <v>4.2000000000000011</v>
      </c>
      <c r="B46" s="11">
        <f t="shared" si="7"/>
        <v>35.854924632242692</v>
      </c>
      <c r="C46" s="4">
        <f>VLOOKUP(B46,'Vehicle Data'!$A$12:$D$46,4,TRUE)</f>
        <v>2986.1952133800669</v>
      </c>
      <c r="D46" s="11">
        <f>C46*$B$1*3600/('Vehicle Data'!$B$6*5280)</f>
        <v>1.2140844175610879</v>
      </c>
      <c r="E46" s="11">
        <f t="shared" si="8"/>
        <v>37.069009049803782</v>
      </c>
    </row>
    <row r="47" spans="1:5" x14ac:dyDescent="0.25">
      <c r="A47" s="4">
        <f t="shared" si="6"/>
        <v>4.3000000000000007</v>
      </c>
      <c r="B47" s="11">
        <f t="shared" si="7"/>
        <v>37.069009049803782</v>
      </c>
      <c r="C47" s="4">
        <f>VLOOKUP(B47,'Vehicle Data'!$A$12:$D$46,4,TRUE)</f>
        <v>2770.2715836368625</v>
      </c>
      <c r="D47" s="11">
        <f>C47*$B$1*3600/('Vehicle Data'!$B$6*5280)</f>
        <v>1.1262972852665023</v>
      </c>
      <c r="E47" s="11">
        <f t="shared" si="8"/>
        <v>38.195306335070285</v>
      </c>
    </row>
    <row r="48" spans="1:5" x14ac:dyDescent="0.25">
      <c r="A48" s="4">
        <f t="shared" si="6"/>
        <v>4.4000000000000004</v>
      </c>
      <c r="B48" s="11">
        <f t="shared" si="7"/>
        <v>38.195306335070285</v>
      </c>
      <c r="C48" s="4">
        <f>VLOOKUP(B48,'Vehicle Data'!$A$12:$D$46,4,TRUE)</f>
        <v>2638.4046935989395</v>
      </c>
      <c r="D48" s="11">
        <f>C48*$B$1*3600/('Vehicle Data'!$B$6*5280)</f>
        <v>1.0726847365389631</v>
      </c>
      <c r="E48" s="11">
        <f t="shared" si="8"/>
        <v>39.267991071609245</v>
      </c>
    </row>
    <row r="49" spans="1:5" x14ac:dyDescent="0.25">
      <c r="A49" s="4">
        <f t="shared" si="6"/>
        <v>4.5</v>
      </c>
      <c r="B49" s="11">
        <f t="shared" si="7"/>
        <v>39.267991071609245</v>
      </c>
      <c r="C49" s="4">
        <f>VLOOKUP(B49,'Vehicle Data'!$A$12:$D$46,4,TRUE)</f>
        <v>2638.4046935989395</v>
      </c>
      <c r="D49" s="11">
        <f>C49*$B$1*3600/('Vehicle Data'!$B$6*5280)</f>
        <v>1.0726847365389631</v>
      </c>
      <c r="E49" s="11">
        <f t="shared" si="8"/>
        <v>40.340675808148205</v>
      </c>
    </row>
    <row r="50" spans="1:5" x14ac:dyDescent="0.25">
      <c r="A50" s="4">
        <f t="shared" ref="A50:A61" si="9">A49+$B$1</f>
        <v>4.5999999999999996</v>
      </c>
      <c r="B50" s="11">
        <f t="shared" ref="B50:B61" si="10">E49</f>
        <v>40.340675808148205</v>
      </c>
      <c r="C50" s="4">
        <f>VLOOKUP(B50,'Vehicle Data'!$A$12:$D$46,4,TRUE)</f>
        <v>2506.2487145370169</v>
      </c>
      <c r="D50" s="11">
        <f>C50*$B$1*3600/('Vehicle Data'!$B$6*5280)</f>
        <v>1.0189546541425751</v>
      </c>
      <c r="E50" s="11">
        <f t="shared" ref="E50:E61" si="11">B50+D50</f>
        <v>41.359630462290781</v>
      </c>
    </row>
    <row r="51" spans="1:5" x14ac:dyDescent="0.25">
      <c r="A51" s="4">
        <f t="shared" si="9"/>
        <v>4.6999999999999993</v>
      </c>
      <c r="B51" s="11">
        <f t="shared" si="10"/>
        <v>41.359630462290781</v>
      </c>
      <c r="C51" s="4">
        <f>VLOOKUP(B51,'Vehicle Data'!$A$12:$D$46,4,TRUE)</f>
        <v>2506.2487145370169</v>
      </c>
      <c r="D51" s="11">
        <f>C51*$B$1*3600/('Vehicle Data'!$B$6*5280)</f>
        <v>1.0189546541425751</v>
      </c>
      <c r="E51" s="11">
        <f t="shared" si="11"/>
        <v>42.378585116433356</v>
      </c>
    </row>
    <row r="52" spans="1:5" x14ac:dyDescent="0.25">
      <c r="A52" s="4">
        <f t="shared" si="9"/>
        <v>4.7999999999999989</v>
      </c>
      <c r="B52" s="11">
        <f t="shared" si="10"/>
        <v>42.378585116433356</v>
      </c>
      <c r="C52" s="4">
        <f>VLOOKUP(B52,'Vehicle Data'!$A$12:$D$46,4,TRUE)</f>
        <v>2415.9765608157354</v>
      </c>
      <c r="D52" s="11">
        <f>C52*$B$1*3600/('Vehicle Data'!$B$6*5280)</f>
        <v>0.98225309669528649</v>
      </c>
      <c r="E52" s="11">
        <f t="shared" si="11"/>
        <v>43.360838213128645</v>
      </c>
    </row>
    <row r="53" spans="1:5" x14ac:dyDescent="0.25">
      <c r="A53" s="4">
        <f t="shared" si="9"/>
        <v>4.8999999999999986</v>
      </c>
      <c r="B53" s="11">
        <f t="shared" si="10"/>
        <v>43.360838213128645</v>
      </c>
      <c r="C53" s="4">
        <f>VLOOKUP(B53,'Vehicle Data'!$A$12:$D$46,4,TRUE)</f>
        <v>2415.9765608157354</v>
      </c>
      <c r="D53" s="11">
        <f>C53*$B$1*3600/('Vehicle Data'!$B$6*5280)</f>
        <v>0.98225309669528649</v>
      </c>
      <c r="E53" s="11">
        <f t="shared" si="11"/>
        <v>44.343091309823933</v>
      </c>
    </row>
    <row r="54" spans="1:5" x14ac:dyDescent="0.25">
      <c r="A54" s="4">
        <f t="shared" si="9"/>
        <v>4.9999999999999982</v>
      </c>
      <c r="B54" s="11">
        <f t="shared" si="10"/>
        <v>44.343091309823933</v>
      </c>
      <c r="C54" s="4">
        <f>VLOOKUP(B54,'Vehicle Data'!$A$12:$D$46,4,TRUE)</f>
        <v>2325.4153180704534</v>
      </c>
      <c r="D54" s="11">
        <f>C54*$B$1*3600/('Vehicle Data'!$B$6*5280)</f>
        <v>0.94543400557914903</v>
      </c>
      <c r="E54" s="11">
        <f t="shared" si="11"/>
        <v>45.288525315403085</v>
      </c>
    </row>
    <row r="55" spans="1:5" x14ac:dyDescent="0.25">
      <c r="A55" s="4">
        <f t="shared" si="9"/>
        <v>5.0999999999999979</v>
      </c>
      <c r="B55" s="11">
        <f t="shared" si="10"/>
        <v>45.288525315403085</v>
      </c>
      <c r="C55" s="4">
        <f>VLOOKUP(B55,'Vehicle Data'!$A$12:$D$46,4,TRUE)</f>
        <v>2325.4153180704534</v>
      </c>
      <c r="D55" s="11">
        <f>C55*$B$1*3600/('Vehicle Data'!$B$6*5280)</f>
        <v>0.94543400557914903</v>
      </c>
      <c r="E55" s="11">
        <f t="shared" si="11"/>
        <v>46.233959320982237</v>
      </c>
    </row>
    <row r="56" spans="1:5" x14ac:dyDescent="0.25">
      <c r="A56" s="4">
        <f t="shared" si="9"/>
        <v>5.1999999999999975</v>
      </c>
      <c r="B56" s="11">
        <f t="shared" si="10"/>
        <v>46.233959320982237</v>
      </c>
      <c r="C56" s="4">
        <f>VLOOKUP(B56,'Vehicle Data'!$A$12:$D$46,4,TRUE)</f>
        <v>1554.4248639649445</v>
      </c>
      <c r="D56" s="11">
        <f>C56*$B$1*3600/('Vehicle Data'!$B$6*5280)</f>
        <v>0.6319757653998892</v>
      </c>
      <c r="E56" s="11">
        <f t="shared" si="11"/>
        <v>46.865935086382123</v>
      </c>
    </row>
    <row r="57" spans="1:5" x14ac:dyDescent="0.25">
      <c r="A57" s="4">
        <f t="shared" si="9"/>
        <v>5.2999999999999972</v>
      </c>
      <c r="B57" s="11">
        <f t="shared" si="10"/>
        <v>46.865935086382123</v>
      </c>
      <c r="C57" s="4">
        <f>VLOOKUP(B57,'Vehicle Data'!$A$12:$D$46,4,TRUE)</f>
        <v>1554.4248639649445</v>
      </c>
      <c r="D57" s="11">
        <f>C57*$B$1*3600/('Vehicle Data'!$B$6*5280)</f>
        <v>0.6319757653998892</v>
      </c>
      <c r="E57" s="11">
        <f t="shared" si="11"/>
        <v>47.497910851782009</v>
      </c>
    </row>
    <row r="58" spans="1:5" x14ac:dyDescent="0.25">
      <c r="A58" s="4">
        <f t="shared" si="9"/>
        <v>5.3999999999999968</v>
      </c>
      <c r="B58" s="11">
        <f t="shared" si="10"/>
        <v>47.497910851782009</v>
      </c>
      <c r="C58" s="4">
        <f>VLOOKUP(B58,'Vehicle Data'!$A$12:$D$46,4,TRUE)</f>
        <v>1554.4248639649445</v>
      </c>
      <c r="D58" s="11">
        <f>C58*$B$1*3600/('Vehicle Data'!$B$6*5280)</f>
        <v>0.6319757653998892</v>
      </c>
      <c r="E58" s="11">
        <f t="shared" si="11"/>
        <v>48.129886617181896</v>
      </c>
    </row>
    <row r="59" spans="1:5" x14ac:dyDescent="0.25">
      <c r="A59" s="4">
        <f t="shared" si="9"/>
        <v>5.4999999999999964</v>
      </c>
      <c r="B59" s="11">
        <f t="shared" si="10"/>
        <v>48.129886617181896</v>
      </c>
      <c r="C59" s="4">
        <f>VLOOKUP(B59,'Vehicle Data'!$A$12:$D$46,4,TRUE)</f>
        <v>1626.7009246239122</v>
      </c>
      <c r="D59" s="11">
        <f>C59*$B$1*3600/('Vehicle Data'!$B$6*5280)</f>
        <v>0.6613607294556817</v>
      </c>
      <c r="E59" s="11">
        <f t="shared" si="11"/>
        <v>48.791247346637576</v>
      </c>
    </row>
    <row r="60" spans="1:5" x14ac:dyDescent="0.25">
      <c r="A60" s="4">
        <f t="shared" si="9"/>
        <v>5.5999999999999961</v>
      </c>
      <c r="B60" s="11">
        <f t="shared" si="10"/>
        <v>48.791247346637576</v>
      </c>
      <c r="C60" s="4">
        <f>VLOOKUP(B60,'Vehicle Data'!$A$12:$D$46,4,TRUE)</f>
        <v>1626.7009246239122</v>
      </c>
      <c r="D60" s="11">
        <f>C60*$B$1*3600/('Vehicle Data'!$B$6*5280)</f>
        <v>0.6613607294556817</v>
      </c>
      <c r="E60" s="11">
        <f t="shared" si="11"/>
        <v>49.452608076093256</v>
      </c>
    </row>
    <row r="61" spans="1:5" x14ac:dyDescent="0.25">
      <c r="A61" s="4">
        <f t="shared" si="9"/>
        <v>5.6999999999999957</v>
      </c>
      <c r="B61" s="11">
        <f t="shared" si="10"/>
        <v>49.452608076093256</v>
      </c>
      <c r="C61" s="4">
        <f>VLOOKUP(B61,'Vehicle Data'!$A$12:$D$46,4,TRUE)</f>
        <v>1626.7009246239122</v>
      </c>
      <c r="D61" s="11">
        <f>C61*$B$1*3600/('Vehicle Data'!$B$6*5280)</f>
        <v>0.6613607294556817</v>
      </c>
      <c r="E61" s="11">
        <f t="shared" si="11"/>
        <v>50.113968805548936</v>
      </c>
    </row>
    <row r="62" spans="1:5" x14ac:dyDescent="0.25">
      <c r="A62" s="4">
        <f t="shared" ref="A62:A78" si="12">A61+$B$1</f>
        <v>5.7999999999999954</v>
      </c>
      <c r="B62" s="11">
        <f t="shared" ref="B62:B78" si="13">E61</f>
        <v>50.113968805548936</v>
      </c>
      <c r="C62" s="4">
        <f>VLOOKUP(B62,'Vehicle Data'!$A$12:$D$46,4,TRUE)</f>
        <v>1619.6182435359121</v>
      </c>
      <c r="D62" s="11">
        <f>C62*$B$1*3600/('Vehicle Data'!$B$6*5280)</f>
        <v>0.65848115456889378</v>
      </c>
      <c r="E62" s="11">
        <f t="shared" ref="E62:E78" si="14">B62+D62</f>
        <v>50.772449960117832</v>
      </c>
    </row>
    <row r="63" spans="1:5" x14ac:dyDescent="0.25">
      <c r="A63" s="4">
        <f t="shared" si="12"/>
        <v>5.899999999999995</v>
      </c>
      <c r="B63" s="11">
        <f t="shared" si="13"/>
        <v>50.772449960117832</v>
      </c>
      <c r="C63" s="4">
        <f>VLOOKUP(B63,'Vehicle Data'!$A$12:$D$46,4,TRUE)</f>
        <v>1619.6182435359121</v>
      </c>
      <c r="D63" s="11">
        <f>C63*$B$1*3600/('Vehicle Data'!$B$6*5280)</f>
        <v>0.65848115456889378</v>
      </c>
      <c r="E63" s="11">
        <f t="shared" si="14"/>
        <v>51.430931114686729</v>
      </c>
    </row>
    <row r="64" spans="1:5" x14ac:dyDescent="0.25">
      <c r="A64" s="4">
        <f t="shared" si="12"/>
        <v>5.9999999999999947</v>
      </c>
      <c r="B64" s="11">
        <f t="shared" si="13"/>
        <v>51.430931114686729</v>
      </c>
      <c r="C64" s="4">
        <f>VLOOKUP(B64,'Vehicle Data'!$A$12:$D$46,4,TRUE)</f>
        <v>1619.6182435359121</v>
      </c>
      <c r="D64" s="11">
        <f>C64*$B$1*3600/('Vehicle Data'!$B$6*5280)</f>
        <v>0.65848115456889378</v>
      </c>
      <c r="E64" s="11">
        <f t="shared" si="14"/>
        <v>52.089412269255625</v>
      </c>
    </row>
    <row r="65" spans="1:5" x14ac:dyDescent="0.25">
      <c r="A65" s="4">
        <f t="shared" si="12"/>
        <v>6.0999999999999943</v>
      </c>
      <c r="B65" s="11">
        <f t="shared" si="13"/>
        <v>52.089412269255625</v>
      </c>
      <c r="C65" s="4">
        <f>VLOOKUP(B65,'Vehicle Data'!$A$12:$D$46,4,TRUE)</f>
        <v>1638.6030243315679</v>
      </c>
      <c r="D65" s="11">
        <f>C65*$B$1*3600/('Vehicle Data'!$B$6*5280)</f>
        <v>0.66619971443783454</v>
      </c>
      <c r="E65" s="11">
        <f t="shared" si="14"/>
        <v>52.755611983693463</v>
      </c>
    </row>
    <row r="66" spans="1:5" x14ac:dyDescent="0.25">
      <c r="A66" s="4">
        <f t="shared" si="12"/>
        <v>6.199999999999994</v>
      </c>
      <c r="B66" s="11">
        <f t="shared" si="13"/>
        <v>52.755611983693463</v>
      </c>
      <c r="C66" s="4">
        <f>VLOOKUP(B66,'Vehicle Data'!$A$12:$D$46,4,TRUE)</f>
        <v>1638.6030243315679</v>
      </c>
      <c r="D66" s="11">
        <f>C66*$B$1*3600/('Vehicle Data'!$B$6*5280)</f>
        <v>0.66619971443783454</v>
      </c>
      <c r="E66" s="11">
        <f t="shared" si="14"/>
        <v>53.4218116981313</v>
      </c>
    </row>
    <row r="67" spans="1:5" x14ac:dyDescent="0.25">
      <c r="A67" s="4">
        <f t="shared" si="12"/>
        <v>6.2999999999999936</v>
      </c>
      <c r="B67" s="11">
        <f t="shared" si="13"/>
        <v>53.4218116981313</v>
      </c>
      <c r="C67" s="4">
        <f>VLOOKUP(B67,'Vehicle Data'!$A$12:$D$46,4,TRUE)</f>
        <v>1638.6030243315679</v>
      </c>
      <c r="D67" s="11">
        <f>C67*$B$1*3600/('Vehicle Data'!$B$6*5280)</f>
        <v>0.66619971443783454</v>
      </c>
      <c r="E67" s="11">
        <f t="shared" si="14"/>
        <v>54.088011412569138</v>
      </c>
    </row>
    <row r="68" spans="1:5" x14ac:dyDescent="0.25">
      <c r="A68" s="4">
        <f t="shared" si="12"/>
        <v>6.3999999999999932</v>
      </c>
      <c r="B68" s="11">
        <f t="shared" si="13"/>
        <v>54.088011412569138</v>
      </c>
      <c r="C68" s="4">
        <f>VLOOKUP(B68,'Vehicle Data'!$A$12:$D$46,4,TRUE)</f>
        <v>1630.9421651955679</v>
      </c>
      <c r="D68" s="11">
        <f>C68*$B$1*3600/('Vehicle Data'!$B$6*5280)</f>
        <v>0.66308507221334978</v>
      </c>
      <c r="E68" s="11">
        <f t="shared" si="14"/>
        <v>54.751096484782487</v>
      </c>
    </row>
    <row r="69" spans="1:5" x14ac:dyDescent="0.25">
      <c r="A69" s="4">
        <f t="shared" si="12"/>
        <v>6.4999999999999929</v>
      </c>
      <c r="B69" s="11">
        <f t="shared" si="13"/>
        <v>54.751096484782487</v>
      </c>
      <c r="C69" s="4">
        <f>VLOOKUP(B69,'Vehicle Data'!$A$12:$D$46,4,TRUE)</f>
        <v>1630.9421651955679</v>
      </c>
      <c r="D69" s="11">
        <f>C69*$B$1*3600/('Vehicle Data'!$B$6*5280)</f>
        <v>0.66308507221334978</v>
      </c>
      <c r="E69" s="11">
        <f t="shared" si="14"/>
        <v>55.414181556995835</v>
      </c>
    </row>
    <row r="70" spans="1:5" x14ac:dyDescent="0.25">
      <c r="A70" s="4">
        <f t="shared" si="12"/>
        <v>6.5999999999999925</v>
      </c>
      <c r="B70" s="11">
        <f t="shared" si="13"/>
        <v>55.414181556995835</v>
      </c>
      <c r="C70" s="4">
        <f>VLOOKUP(B70,'Vehicle Data'!$A$12:$D$46,4,TRUE)</f>
        <v>1630.9421651955679</v>
      </c>
      <c r="D70" s="11">
        <f>C70*$B$1*3600/('Vehicle Data'!$B$6*5280)</f>
        <v>0.66308507221334978</v>
      </c>
      <c r="E70" s="11">
        <f t="shared" si="14"/>
        <v>56.077266629209184</v>
      </c>
    </row>
    <row r="71" spans="1:5" x14ac:dyDescent="0.25">
      <c r="A71" s="4">
        <f t="shared" si="12"/>
        <v>6.6999999999999922</v>
      </c>
      <c r="B71" s="11">
        <f t="shared" si="13"/>
        <v>56.077266629209184</v>
      </c>
      <c r="C71" s="4">
        <f>VLOOKUP(B71,'Vehicle Data'!$A$12:$D$46,4,TRUE)</f>
        <v>1649.3487679432237</v>
      </c>
      <c r="D71" s="11">
        <f>C71*$B$1*3600/('Vehicle Data'!$B$6*5280)</f>
        <v>0.67056856474459359</v>
      </c>
      <c r="E71" s="11">
        <f t="shared" si="14"/>
        <v>56.747835193953776</v>
      </c>
    </row>
    <row r="72" spans="1:5" x14ac:dyDescent="0.25">
      <c r="A72" s="4">
        <f t="shared" si="12"/>
        <v>6.7999999999999918</v>
      </c>
      <c r="B72" s="11">
        <f t="shared" si="13"/>
        <v>56.747835193953776</v>
      </c>
      <c r="C72" s="4">
        <f>VLOOKUP(B72,'Vehicle Data'!$A$12:$D$46,4,TRUE)</f>
        <v>1649.3487679432237</v>
      </c>
      <c r="D72" s="11">
        <f>C72*$B$1*3600/('Vehicle Data'!$B$6*5280)</f>
        <v>0.67056856474459359</v>
      </c>
      <c r="E72" s="11">
        <f t="shared" si="14"/>
        <v>57.418403758698368</v>
      </c>
    </row>
    <row r="73" spans="1:5" x14ac:dyDescent="0.25">
      <c r="A73" s="4">
        <f t="shared" si="12"/>
        <v>6.8999999999999915</v>
      </c>
      <c r="B73" s="11">
        <f t="shared" si="13"/>
        <v>57.418403758698368</v>
      </c>
      <c r="C73" s="4">
        <f>VLOOKUP(B73,'Vehicle Data'!$A$12:$D$46,4,TRUE)</f>
        <v>1649.3487679432237</v>
      </c>
      <c r="D73" s="11">
        <f>C73*$B$1*3600/('Vehicle Data'!$B$6*5280)</f>
        <v>0.67056856474459359</v>
      </c>
      <c r="E73" s="11">
        <f t="shared" si="14"/>
        <v>58.08897232344296</v>
      </c>
    </row>
    <row r="74" spans="1:5" x14ac:dyDescent="0.25">
      <c r="A74" s="4">
        <f t="shared" si="12"/>
        <v>6.9999999999999911</v>
      </c>
      <c r="B74" s="11">
        <f t="shared" si="13"/>
        <v>58.08897232344296</v>
      </c>
      <c r="C74" s="4">
        <f>VLOOKUP(B74,'Vehicle Data'!$A$12:$D$46,4,TRUE)</f>
        <v>1693.8228325745356</v>
      </c>
      <c r="D74" s="11">
        <f>C74*$B$1*3600/('Vehicle Data'!$B$6*5280)</f>
        <v>0.6886501920315663</v>
      </c>
      <c r="E74" s="11">
        <f t="shared" si="14"/>
        <v>58.777622515474526</v>
      </c>
    </row>
    <row r="75" spans="1:5" x14ac:dyDescent="0.25">
      <c r="A75" s="4">
        <f t="shared" si="12"/>
        <v>7.0999999999999908</v>
      </c>
      <c r="B75" s="11">
        <f t="shared" si="13"/>
        <v>58.777622515474526</v>
      </c>
      <c r="C75" s="4">
        <f>VLOOKUP(B75,'Vehicle Data'!$A$12:$D$46,4,TRUE)</f>
        <v>1693.8228325745356</v>
      </c>
      <c r="D75" s="11">
        <f>C75*$B$1*3600/('Vehicle Data'!$B$6*5280)</f>
        <v>0.6886501920315663</v>
      </c>
      <c r="E75" s="11">
        <f t="shared" si="14"/>
        <v>59.466272707506093</v>
      </c>
    </row>
    <row r="76" spans="1:5" x14ac:dyDescent="0.25">
      <c r="A76" s="4">
        <f t="shared" si="12"/>
        <v>7.1999999999999904</v>
      </c>
      <c r="B76" s="11">
        <f t="shared" si="13"/>
        <v>59.466272707506093</v>
      </c>
      <c r="C76" s="4">
        <f>VLOOKUP(B76,'Vehicle Data'!$A$12:$D$46,4,TRUE)</f>
        <v>1693.8228325745356</v>
      </c>
      <c r="D76" s="11">
        <f>C76*$B$1*3600/('Vehicle Data'!$B$6*5280)</f>
        <v>0.6886501920315663</v>
      </c>
      <c r="E76" s="11">
        <f t="shared" si="14"/>
        <v>60.154922899537659</v>
      </c>
    </row>
    <row r="77" spans="1:5" x14ac:dyDescent="0.25">
      <c r="A77" s="4">
        <f t="shared" si="12"/>
        <v>7.2999999999999901</v>
      </c>
      <c r="B77" s="11">
        <f t="shared" si="13"/>
        <v>60.154922899537659</v>
      </c>
      <c r="C77" s="4">
        <f>VLOOKUP(B77,'Vehicle Data'!$A$12:$D$46,4,TRUE)</f>
        <v>1685.2947063665356</v>
      </c>
      <c r="D77" s="11">
        <f>C77*$B$1*3600/('Vehicle Data'!$B$6*5280)</f>
        <v>0.6851829488005361</v>
      </c>
      <c r="E77" s="11">
        <f t="shared" si="14"/>
        <v>60.840105848338197</v>
      </c>
    </row>
    <row r="78" spans="1:5" x14ac:dyDescent="0.25">
      <c r="A78" s="4">
        <f t="shared" si="12"/>
        <v>7.3999999999999897</v>
      </c>
      <c r="B78" s="11">
        <f t="shared" si="13"/>
        <v>60.840105848338197</v>
      </c>
      <c r="C78" s="4">
        <f>VLOOKUP(B78,'Vehicle Data'!$A$12:$D$46,4,TRUE)</f>
        <v>1685.2947063665356</v>
      </c>
      <c r="D78" s="11">
        <f>C78*$B$1*3600/('Vehicle Data'!$B$6*5280)</f>
        <v>0.6851829488005361</v>
      </c>
      <c r="E78" s="11">
        <f t="shared" si="14"/>
        <v>61.525288797138735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Vehicle Data</vt:lpstr>
      <vt:lpstr>Engine Transmission Tire Data</vt:lpstr>
      <vt:lpstr>Acceleration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Cordon, Dan (dcordon@uidaho.edu)</dc:creator>
  <cp:lastModifiedBy>Cordon, Dan (dcordon@uidaho.edu)</cp:lastModifiedBy>
  <dcterms:created xsi:type="dcterms:W3CDTF">2024-03-01T21:29:58Z</dcterms:created>
  <dcterms:modified xsi:type="dcterms:W3CDTF">2024-03-01T23:39:23Z</dcterms:modified>
</cp:coreProperties>
</file>