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510" yWindow="225" windowWidth="14235" windowHeight="5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J15"/>
  <c r="H14"/>
  <c r="J11"/>
  <c r="J7"/>
  <c r="H7"/>
  <c r="G7"/>
  <c r="F7"/>
  <c r="J4"/>
  <c r="H4"/>
  <c r="M12"/>
  <c r="J12"/>
  <c r="L12" s="1"/>
  <c r="M13"/>
  <c r="J13"/>
  <c r="L13" s="1"/>
  <c r="J6"/>
  <c r="K6" s="1"/>
  <c r="K4"/>
  <c r="F4"/>
  <c r="M4" s="1"/>
  <c r="M5"/>
  <c r="M11"/>
  <c r="M6"/>
  <c r="H15"/>
  <c r="F14"/>
  <c r="G15"/>
  <c r="F15"/>
  <c r="J14"/>
  <c r="K11"/>
  <c r="J5"/>
  <c r="K5" s="1"/>
  <c r="J3"/>
  <c r="K3" s="1"/>
  <c r="H5"/>
  <c r="L5" s="1"/>
  <c r="G14"/>
  <c r="F3"/>
  <c r="K12" l="1"/>
  <c r="K7"/>
  <c r="K14"/>
  <c r="K13"/>
  <c r="L7"/>
  <c r="M7"/>
  <c r="L4"/>
  <c r="M15"/>
  <c r="L3"/>
  <c r="M14"/>
  <c r="M3"/>
  <c r="L15"/>
  <c r="L14"/>
  <c r="L6"/>
  <c r="L11"/>
  <c r="K15"/>
</calcChain>
</file>

<file path=xl/sharedStrings.xml><?xml version="1.0" encoding="utf-8"?>
<sst xmlns="http://schemas.openxmlformats.org/spreadsheetml/2006/main" count="76" uniqueCount="57">
  <si>
    <t>Model</t>
  </si>
  <si>
    <t>Application</t>
  </si>
  <si>
    <t>moped</t>
  </si>
  <si>
    <t>7000 rpm</t>
  </si>
  <si>
    <t>4-stroke, SI</t>
  </si>
  <si>
    <t>2-stroke, SI</t>
  </si>
  <si>
    <t>3000 rpm</t>
  </si>
  <si>
    <t>passenger car</t>
  </si>
  <si>
    <t>4-stroke, CI</t>
  </si>
  <si>
    <t>6000 rpm</t>
  </si>
  <si>
    <t>genset</t>
  </si>
  <si>
    <t>semi truck</t>
  </si>
  <si>
    <t>2100 rpm</t>
  </si>
  <si>
    <t>sports car</t>
  </si>
  <si>
    <t>8000 rpm</t>
  </si>
  <si>
    <t>container ship</t>
  </si>
  <si>
    <t>in =.0254 m</t>
  </si>
  <si>
    <t>1 ft-lb = 1.35 N-m</t>
  </si>
  <si>
    <t>bore, m</t>
  </si>
  <si>
    <t>stroke, m</t>
  </si>
  <si>
    <t>1 hp = .746 kw</t>
  </si>
  <si>
    <t>power, kw</t>
  </si>
  <si>
    <t>rev/sec</t>
  </si>
  <si>
    <t>piston speed = 2*stroke*rev/sec</t>
  </si>
  <si>
    <t>Nr</t>
  </si>
  <si>
    <t>bmep=power*Nr/(displacement*rev/sec)</t>
  </si>
  <si>
    <t>Sulzer</t>
  </si>
  <si>
    <t>Lamborghini</t>
  </si>
  <si>
    <t>Suzuki</t>
  </si>
  <si>
    <t>max speed</t>
  </si>
  <si>
    <t>bmep, kpa</t>
  </si>
  <si>
    <t>Ncyl</t>
  </si>
  <si>
    <t>Polaris</t>
  </si>
  <si>
    <t>snowmobile</t>
  </si>
  <si>
    <t>Ford</t>
  </si>
  <si>
    <t>Caterpillar</t>
  </si>
  <si>
    <t>2-stroke, CI</t>
  </si>
  <si>
    <t>Cadillac</t>
  </si>
  <si>
    <t>Vs, liters</t>
  </si>
  <si>
    <t>displacement= pi*bore^2/4*stroke*Ncyl</t>
  </si>
  <si>
    <t>Dodge</t>
  </si>
  <si>
    <t>utility truck</t>
  </si>
  <si>
    <t>Audi</t>
  </si>
  <si>
    <t>5000rpm</t>
  </si>
  <si>
    <t>8500 rpm</t>
  </si>
  <si>
    <t>sports sedan</t>
  </si>
  <si>
    <t>6100 rpm</t>
  </si>
  <si>
    <t>3600 rpm</t>
  </si>
  <si>
    <t>100 rpm</t>
  </si>
  <si>
    <t>racecar</t>
  </si>
  <si>
    <t>Cummins</t>
  </si>
  <si>
    <t>Type</t>
  </si>
  <si>
    <t>Up, m/s</t>
  </si>
  <si>
    <t>CI Engines</t>
  </si>
  <si>
    <t>SI Engines</t>
  </si>
  <si>
    <t>Equations</t>
  </si>
  <si>
    <t>Conversions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</si>
</sst>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E26" sqref="E26"/>
    </sheetView>
  </sheetViews>
  <sheetFormatPr defaultColWidth="9.140625" defaultRowHeight="15"/>
  <cols>
    <col min="1" max="1" width="12.140625" customWidth="1"/>
    <col min="2" max="2" width="13.85546875" customWidth="1"/>
    <col min="3" max="3" width="4.5703125" customWidth="1"/>
    <col min="4" max="4" width="11.7109375" customWidth="1"/>
    <col min="5" max="5" width="3.42578125" customWidth="1"/>
    <col min="6" max="6" width="9.140625" customWidth="1"/>
    <col min="7" max="7" width="10.85546875" customWidth="1"/>
    <col min="8" max="8" width="10.140625" customWidth="1"/>
    <col min="9" max="9" width="10.28515625" customWidth="1"/>
    <col min="10" max="10" width="7.28515625" customWidth="1"/>
    <col min="11" max="11" width="8" customWidth="1"/>
    <col min="12" max="12" width="10" customWidth="1"/>
    <col min="13" max="13" width="9.140625" customWidth="1"/>
  </cols>
  <sheetData>
    <row r="1" spans="1:13" ht="18.75">
      <c r="A1" s="7" t="s">
        <v>54</v>
      </c>
    </row>
    <row r="2" spans="1:13">
      <c r="A2" s="5" t="s">
        <v>0</v>
      </c>
      <c r="B2" s="5" t="s">
        <v>1</v>
      </c>
      <c r="C2" s="5" t="s">
        <v>31</v>
      </c>
      <c r="D2" s="5" t="s">
        <v>51</v>
      </c>
      <c r="E2" s="6" t="s">
        <v>24</v>
      </c>
      <c r="F2" s="5" t="s">
        <v>18</v>
      </c>
      <c r="G2" s="5" t="s">
        <v>19</v>
      </c>
      <c r="H2" s="5" t="s">
        <v>21</v>
      </c>
      <c r="I2" s="5" t="s">
        <v>29</v>
      </c>
      <c r="J2" s="5" t="s">
        <v>22</v>
      </c>
      <c r="K2" s="5" t="s">
        <v>52</v>
      </c>
      <c r="L2" s="5" t="s">
        <v>30</v>
      </c>
      <c r="M2" s="5" t="s">
        <v>38</v>
      </c>
    </row>
    <row r="3" spans="1:13">
      <c r="A3" t="s">
        <v>28</v>
      </c>
      <c r="B3" t="s">
        <v>2</v>
      </c>
      <c r="C3" s="1">
        <v>1</v>
      </c>
      <c r="D3" t="s">
        <v>5</v>
      </c>
      <c r="E3">
        <v>1</v>
      </c>
      <c r="F3">
        <f>0.0397</f>
        <v>3.9699999999999999E-2</v>
      </c>
      <c r="G3">
        <v>3.9699999999999999E-2</v>
      </c>
      <c r="H3" s="4">
        <v>5</v>
      </c>
      <c r="I3" t="s">
        <v>3</v>
      </c>
      <c r="J3" s="2">
        <f>7000/60</f>
        <v>116.66666666666667</v>
      </c>
      <c r="K3" s="4">
        <f>2*G3*J3</f>
        <v>9.2633333333333336</v>
      </c>
      <c r="L3" s="4">
        <f>H3*E3/(3.14*F3^2/4*G3*C3*J3)</f>
        <v>872.53335422626469</v>
      </c>
      <c r="M3" s="3">
        <f>3.14*F3^2/4*G3*C3*1000</f>
        <v>4.9118056804999997E-2</v>
      </c>
    </row>
    <row r="4" spans="1:13">
      <c r="A4" t="s">
        <v>32</v>
      </c>
      <c r="B4" t="s">
        <v>33</v>
      </c>
      <c r="C4" s="1">
        <v>2</v>
      </c>
      <c r="D4" t="s">
        <v>5</v>
      </c>
      <c r="E4">
        <v>1</v>
      </c>
      <c r="F4">
        <f>0.077</f>
        <v>7.6999999999999999E-2</v>
      </c>
      <c r="G4">
        <v>6.4000000000000001E-2</v>
      </c>
      <c r="H4" s="4">
        <f>138*0.746</f>
        <v>102.94799999999999</v>
      </c>
      <c r="I4" t="s">
        <v>44</v>
      </c>
      <c r="J4" s="2">
        <f>8500/60</f>
        <v>141.66666666666666</v>
      </c>
      <c r="K4" s="4">
        <f>2*G4*J4</f>
        <v>18.133333333333333</v>
      </c>
      <c r="L4" s="4">
        <f>H4*E4/(3.14*F4^2/4*G4*C4*J4)</f>
        <v>1219.8014964263327</v>
      </c>
      <c r="M4" s="3">
        <f>3.14*F4^2/4*G4*C4*1000</f>
        <v>0.59574592000000004</v>
      </c>
    </row>
    <row r="5" spans="1:13">
      <c r="A5" t="s">
        <v>34</v>
      </c>
      <c r="B5" t="s">
        <v>7</v>
      </c>
      <c r="C5" s="1">
        <v>4</v>
      </c>
      <c r="D5" t="s">
        <v>4</v>
      </c>
      <c r="E5">
        <v>2</v>
      </c>
      <c r="F5">
        <v>8.7400000000000005E-2</v>
      </c>
      <c r="G5">
        <v>8.3099999999999993E-2</v>
      </c>
      <c r="H5" s="4">
        <f>140*0.746</f>
        <v>104.44</v>
      </c>
      <c r="I5" t="s">
        <v>9</v>
      </c>
      <c r="J5" s="2">
        <f>6000/60</f>
        <v>100</v>
      </c>
      <c r="K5" s="4">
        <f t="shared" ref="K5:K15" si="0">2*G5*J5</f>
        <v>16.619999999999997</v>
      </c>
      <c r="L5" s="4">
        <f t="shared" ref="L5:L15" si="1">H5*E5/(3.14*F5^2/4*G5*C5*J5)</f>
        <v>1047.9566591413395</v>
      </c>
      <c r="M5" s="3">
        <f t="shared" ref="M5:M15" si="2">3.14*F5^2/4*G5*C5*1000</f>
        <v>1.9932122018400003</v>
      </c>
    </row>
    <row r="6" spans="1:13">
      <c r="A6" t="s">
        <v>27</v>
      </c>
      <c r="B6" t="s">
        <v>13</v>
      </c>
      <c r="C6" s="1">
        <v>10</v>
      </c>
      <c r="D6" t="s">
        <v>4</v>
      </c>
      <c r="E6">
        <v>2</v>
      </c>
      <c r="F6">
        <v>8.2500000000000004E-2</v>
      </c>
      <c r="G6">
        <v>9.2799999999999994E-2</v>
      </c>
      <c r="H6" s="4">
        <v>388</v>
      </c>
      <c r="I6" t="s">
        <v>14</v>
      </c>
      <c r="J6" s="2">
        <f>8000/60</f>
        <v>133.33333333333334</v>
      </c>
      <c r="K6" s="4">
        <f>2*G6*J6</f>
        <v>24.746666666666666</v>
      </c>
      <c r="L6" s="4">
        <f>H6*E6/(3.14*F6^2/4*G6*C6*J6)</f>
        <v>1173.8090527300437</v>
      </c>
      <c r="M6" s="3">
        <f>3.14*F6^2/4*G6*C6*1000</f>
        <v>4.9582170000000012</v>
      </c>
    </row>
    <row r="7" spans="1:13">
      <c r="A7" t="s">
        <v>37</v>
      </c>
      <c r="B7" t="s">
        <v>45</v>
      </c>
      <c r="C7" s="1">
        <v>8</v>
      </c>
      <c r="D7" t="s">
        <v>4</v>
      </c>
      <c r="E7">
        <v>2</v>
      </c>
      <c r="F7">
        <f>4.06*0.0254</f>
        <v>0.10312399999999998</v>
      </c>
      <c r="G7">
        <f>0.0254*3.62</f>
        <v>9.1948000000000002E-2</v>
      </c>
      <c r="H7" s="4">
        <f>556*0.746</f>
        <v>414.77600000000001</v>
      </c>
      <c r="I7" t="s">
        <v>46</v>
      </c>
      <c r="J7" s="2">
        <f>6100/60</f>
        <v>101.66666666666667</v>
      </c>
      <c r="K7" s="4">
        <f>2*G7*J7</f>
        <v>18.696093333333334</v>
      </c>
      <c r="L7" s="4">
        <f>H7*E7/(3.14*F7^2/4*G7*C7*J7)</f>
        <v>1328.7509829625239</v>
      </c>
      <c r="M7" s="3">
        <f>3.14*F7^2/4*G7*C7*1000</f>
        <v>6.1407502033679311</v>
      </c>
    </row>
    <row r="8" spans="1:13">
      <c r="C8" s="1"/>
      <c r="H8" s="4"/>
      <c r="J8" s="2"/>
      <c r="K8" s="4"/>
      <c r="L8" s="4"/>
      <c r="M8" s="3"/>
    </row>
    <row r="9" spans="1:13" ht="18.75">
      <c r="A9" s="7" t="s">
        <v>53</v>
      </c>
      <c r="C9" s="1"/>
      <c r="H9" s="4"/>
      <c r="J9" s="2"/>
      <c r="K9" s="4"/>
      <c r="L9" s="4"/>
      <c r="M9" s="3"/>
    </row>
    <row r="10" spans="1:13">
      <c r="A10" s="5" t="s">
        <v>0</v>
      </c>
      <c r="B10" s="5" t="s">
        <v>1</v>
      </c>
      <c r="C10" s="5" t="s">
        <v>31</v>
      </c>
      <c r="D10" s="5" t="s">
        <v>51</v>
      </c>
      <c r="E10" s="6" t="s">
        <v>24</v>
      </c>
      <c r="F10" s="5" t="s">
        <v>18</v>
      </c>
      <c r="G10" s="5" t="s">
        <v>19</v>
      </c>
      <c r="H10" s="5" t="s">
        <v>21</v>
      </c>
      <c r="I10" s="5" t="s">
        <v>29</v>
      </c>
      <c r="J10" s="5" t="s">
        <v>22</v>
      </c>
      <c r="K10" s="5" t="s">
        <v>52</v>
      </c>
      <c r="L10" s="5" t="s">
        <v>30</v>
      </c>
      <c r="M10" s="5" t="s">
        <v>38</v>
      </c>
    </row>
    <row r="11" spans="1:13">
      <c r="A11" t="s">
        <v>50</v>
      </c>
      <c r="B11" t="s">
        <v>10</v>
      </c>
      <c r="C11" s="1">
        <v>2</v>
      </c>
      <c r="D11" t="s">
        <v>36</v>
      </c>
      <c r="E11">
        <v>1</v>
      </c>
      <c r="F11">
        <v>6.5000000000000002E-2</v>
      </c>
      <c r="G11">
        <v>6.5000000000000002E-2</v>
      </c>
      <c r="H11" s="4">
        <v>25</v>
      </c>
      <c r="I11" t="s">
        <v>47</v>
      </c>
      <c r="J11" s="2">
        <f>3600/60</f>
        <v>60</v>
      </c>
      <c r="K11" s="4">
        <f t="shared" si="0"/>
        <v>7.8000000000000007</v>
      </c>
      <c r="L11" s="4">
        <f t="shared" si="1"/>
        <v>966.38245358706649</v>
      </c>
      <c r="M11" s="3">
        <f t="shared" si="2"/>
        <v>0.43116125000000011</v>
      </c>
    </row>
    <row r="12" spans="1:13">
      <c r="A12" t="s">
        <v>42</v>
      </c>
      <c r="B12" t="s">
        <v>49</v>
      </c>
      <c r="C12" s="1">
        <v>12</v>
      </c>
      <c r="D12" t="s">
        <v>8</v>
      </c>
      <c r="E12">
        <v>2</v>
      </c>
      <c r="F12">
        <v>0.08</v>
      </c>
      <c r="G12">
        <v>9.1399999999999995E-2</v>
      </c>
      <c r="H12">
        <f>650*0.746</f>
        <v>484.9</v>
      </c>
      <c r="I12" t="s">
        <v>43</v>
      </c>
      <c r="J12" s="2">
        <f>5000/60</f>
        <v>83.333333333333329</v>
      </c>
      <c r="K12" s="4">
        <f>2*G12*J12</f>
        <v>15.233333333333333</v>
      </c>
      <c r="L12" s="4">
        <f>H12*E12/(3.14*F12^2/4*G12*C12*J12)</f>
        <v>2111.9632329370443</v>
      </c>
      <c r="M12" s="3">
        <f>3.14*F12^2/4*G12*C12*1000</f>
        <v>5.5103232000000002</v>
      </c>
    </row>
    <row r="13" spans="1:13">
      <c r="A13" t="s">
        <v>40</v>
      </c>
      <c r="B13" t="s">
        <v>41</v>
      </c>
      <c r="C13" s="1">
        <v>8</v>
      </c>
      <c r="D13" t="s">
        <v>8</v>
      </c>
      <c r="E13">
        <v>2</v>
      </c>
      <c r="F13">
        <v>9.9500000000000005E-2</v>
      </c>
      <c r="G13">
        <v>0.09</v>
      </c>
      <c r="H13">
        <v>261</v>
      </c>
      <c r="I13" t="s">
        <v>6</v>
      </c>
      <c r="J13">
        <f>3000/60</f>
        <v>50</v>
      </c>
      <c r="K13" s="4">
        <f>2*G13*J13</f>
        <v>9</v>
      </c>
      <c r="L13" s="4">
        <f>H13*E13/(3.14*F13^2/4*G13*C13*J13)</f>
        <v>1865.7445599472569</v>
      </c>
      <c r="M13" s="3">
        <f>3.14*F13^2/4*G13*C13*1000</f>
        <v>5.5956213000000012</v>
      </c>
    </row>
    <row r="14" spans="1:13">
      <c r="A14" t="s">
        <v>35</v>
      </c>
      <c r="B14" t="s">
        <v>11</v>
      </c>
      <c r="C14" s="1">
        <v>6</v>
      </c>
      <c r="D14" t="s">
        <v>8</v>
      </c>
      <c r="E14">
        <v>2</v>
      </c>
      <c r="F14">
        <f>5.4*0.0254</f>
        <v>0.13716</v>
      </c>
      <c r="G14">
        <f>6.75*0.0254</f>
        <v>0.17144999999999999</v>
      </c>
      <c r="H14" s="4">
        <f>625*0.746</f>
        <v>466.25</v>
      </c>
      <c r="I14" t="s">
        <v>12</v>
      </c>
      <c r="J14" s="2">
        <f>2100/60</f>
        <v>35</v>
      </c>
      <c r="K14" s="4">
        <f t="shared" si="0"/>
        <v>12.0015</v>
      </c>
      <c r="L14" s="4">
        <f t="shared" si="1"/>
        <v>1753.7490414559345</v>
      </c>
      <c r="M14" s="3">
        <f t="shared" si="2"/>
        <v>15.191943951535205</v>
      </c>
    </row>
    <row r="15" spans="1:13">
      <c r="A15" t="s">
        <v>26</v>
      </c>
      <c r="B15" t="s">
        <v>15</v>
      </c>
      <c r="C15" s="1">
        <v>14</v>
      </c>
      <c r="D15" t="s">
        <v>8</v>
      </c>
      <c r="E15">
        <v>1</v>
      </c>
      <c r="F15">
        <f>38*0.0254</f>
        <v>0.96519999999999995</v>
      </c>
      <c r="G15">
        <f>98*0.0254</f>
        <v>2.4891999999999999</v>
      </c>
      <c r="H15" s="4">
        <f>100000*0.746</f>
        <v>74600</v>
      </c>
      <c r="I15" t="s">
        <v>48</v>
      </c>
      <c r="J15" s="2">
        <f>100/60</f>
        <v>1.6666666666666667</v>
      </c>
      <c r="K15" s="4">
        <f t="shared" si="0"/>
        <v>8.2973333333333326</v>
      </c>
      <c r="L15" s="4">
        <f t="shared" si="1"/>
        <v>1756.2970289264204</v>
      </c>
      <c r="M15" s="3">
        <f t="shared" si="2"/>
        <v>25485.438546440317</v>
      </c>
    </row>
    <row r="17" spans="1:13" ht="18.75">
      <c r="A17" s="7" t="s">
        <v>55</v>
      </c>
      <c r="C17" s="1"/>
      <c r="K17" s="4"/>
      <c r="L17" s="4"/>
      <c r="M17" s="3"/>
    </row>
    <row r="18" spans="1:13">
      <c r="A18" t="s">
        <v>23</v>
      </c>
    </row>
    <row r="19" spans="1:13">
      <c r="A19" t="s">
        <v>39</v>
      </c>
    </row>
    <row r="20" spans="1:13">
      <c r="A20" t="s">
        <v>25</v>
      </c>
    </row>
    <row r="22" spans="1:13" ht="18.75">
      <c r="A22" s="7" t="s">
        <v>56</v>
      </c>
    </row>
    <row r="23" spans="1:13">
      <c r="A23" t="s">
        <v>20</v>
      </c>
    </row>
    <row r="24" spans="1:13">
      <c r="A24" t="s">
        <v>17</v>
      </c>
    </row>
    <row r="25" spans="1:13">
      <c r="A25" t="s">
        <v>16</v>
      </c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Beyerlein</dc:creator>
  <cp:lastModifiedBy>steveb</cp:lastModifiedBy>
  <cp:lastPrinted>2010-06-24T23:19:40Z</cp:lastPrinted>
  <dcterms:created xsi:type="dcterms:W3CDTF">2010-06-19T22:25:37Z</dcterms:created>
  <dcterms:modified xsi:type="dcterms:W3CDTF">2010-06-24T23:19:56Z</dcterms:modified>
</cp:coreProperties>
</file>